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400" windowHeight="4395" tabRatio="0" activeTab="0"/>
  </bookViews>
  <sheets>
    <sheet name="TDSheet" sheetId="1" r:id="rId1"/>
  </sheets>
  <externalReferences>
    <externalReference r:id="rId4"/>
  </externalReferences>
  <definedNames>
    <definedName name="_xlnm._FilterDatabase" localSheetId="0" hidden="1">'TDSheet'!$A$152:$AF$175</definedName>
    <definedName name="Места">'[1]Данные'!$D$2:$D$4</definedName>
    <definedName name="_xlnm.Print_Area" localSheetId="0">'TDSheet'!$A$1:$X$187</definedName>
  </definedNames>
  <calcPr fullCalcOnLoad="1" refMode="R1C1"/>
</workbook>
</file>

<file path=xl/sharedStrings.xml><?xml version="1.0" encoding="utf-8"?>
<sst xmlns="http://schemas.openxmlformats.org/spreadsheetml/2006/main" count="1699" uniqueCount="431">
  <si>
    <t>№ п/п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</si>
  <si>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</si>
  <si>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</si>
  <si>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</si>
  <si>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</si>
  <si>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</si>
  <si>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</si>
  <si>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</si>
  <si>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</si>
  <si>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</si>
  <si>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</si>
  <si>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</si>
  <si>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</si>
  <si>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Маркетинговая цена за единицу, тенге без НДС</t>
  </si>
  <si>
    <t>Приоритет закупки</t>
  </si>
  <si>
    <t>Год закупки/ год корректировки</t>
  </si>
  <si>
    <t>Примечание</t>
  </si>
  <si>
    <t xml:space="preserve"> </t>
  </si>
  <si>
    <t>1 Р</t>
  </si>
  <si>
    <t>2 Р</t>
  </si>
  <si>
    <t>ТОО "Семизбай-U</t>
  </si>
  <si>
    <t>декабрь</t>
  </si>
  <si>
    <t>ОВХ</t>
  </si>
  <si>
    <t>ОИ</t>
  </si>
  <si>
    <t>43.13.10.30.15.00.00</t>
  </si>
  <si>
    <t>Месторождение урана (рудник) «Семизбай», расположенное в Уалихановском районе Северо-Казахстанской области и Енбекшильдерском районе Акмолинской области Республики Казахстан</t>
  </si>
  <si>
    <t xml:space="preserve">Месторождение урана (рудник) «Ирколь», расположенное в Шиелийском районе Кызылординской области Республики Казахстан </t>
  </si>
  <si>
    <t>3 Р</t>
  </si>
  <si>
    <t>Работы по радиоэкологическому сопровождению технологического бурения</t>
  </si>
  <si>
    <t>Радиометрические съемки, опробование почв, бурового шлама, обработка  проб, проведение аналитических работ, камеральные работы</t>
  </si>
  <si>
    <t>72.19.15.10.20.10.10</t>
  </si>
  <si>
    <t>Проведение работ для скважин различного назначениря: откачных; закачных; наблюдательных; эксплоразведочных.</t>
  </si>
  <si>
    <t>Всего:</t>
  </si>
  <si>
    <t>итого по работам</t>
  </si>
  <si>
    <t>Бурение и оборудование скважин</t>
  </si>
  <si>
    <t>Работы по бурению, цементированию и гидроизоляции. Монтаж и спуск эксплуатационной и обсадной колонн.</t>
  </si>
  <si>
    <t>март-апрель</t>
  </si>
  <si>
    <t>3-1 Р</t>
  </si>
  <si>
    <t>ноябрь</t>
  </si>
  <si>
    <t>План долгосрочных закупок товаров, работ и услуг на 2015 - 2019 годы по ТОО "Семизбай-U"</t>
  </si>
  <si>
    <t>9, 19</t>
  </si>
  <si>
    <t>С изменениями и дополнениями от 23.12.2014 г. №523/14</t>
  </si>
  <si>
    <t>Реквизиты: Решение Наблюдательного совета от "23" сентября 2014 года</t>
  </si>
  <si>
    <t>С изменениями и дополнениями от 30 марта 2015 года</t>
  </si>
  <si>
    <t>2015 г.</t>
  </si>
  <si>
    <t>2016 г.</t>
  </si>
  <si>
    <t>2017 г.</t>
  </si>
  <si>
    <t>2018 г.</t>
  </si>
  <si>
    <t>2019 г.</t>
  </si>
  <si>
    <t>1-1 Р</t>
  </si>
  <si>
    <t>2-1 Р</t>
  </si>
  <si>
    <t>14, 16, 17</t>
  </si>
  <si>
    <t>Услуги по обучению по программе МВА: специализация "Менеджмент горного производства"</t>
  </si>
  <si>
    <t>85.59.13.05.00.00.00</t>
  </si>
  <si>
    <t>Услуги по подготовке и обучению работников</t>
  </si>
  <si>
    <t>Услуги по обучению в средне-специальном  учебном заведении по специальности: Обогащение полезных ископаемых</t>
  </si>
  <si>
    <t>август</t>
  </si>
  <si>
    <t>Услуги по обучению в высшем  учебном заведении по специальности: Геологическая съемка и разведка МПИ</t>
  </si>
  <si>
    <t>1 У</t>
  </si>
  <si>
    <t>2 У</t>
  </si>
  <si>
    <t>3 У</t>
  </si>
  <si>
    <t>г. Степногорск</t>
  </si>
  <si>
    <t>Россия, г. Москва</t>
  </si>
  <si>
    <t xml:space="preserve">Россия, г. Томск </t>
  </si>
  <si>
    <t>2. Работы</t>
  </si>
  <si>
    <t>итого по услугам</t>
  </si>
  <si>
    <t>май-июнь</t>
  </si>
  <si>
    <t>С изменениями и дополнениями, утвержденными Приказом Генерального директора от 21 мая 2015 года №328-1/15</t>
  </si>
  <si>
    <t>Кызылординская область, Шиелинский район, месторождение "Ирколь"</t>
  </si>
  <si>
    <t>ОТП</t>
  </si>
  <si>
    <t>4 У</t>
  </si>
  <si>
    <t>96.09.19.90.21.00.00</t>
  </si>
  <si>
    <t>Работы по изготовлению нестандартного оборудования</t>
  </si>
  <si>
    <t>Изготовление нестандартного оборудования по чертежам Заказчика или собственным</t>
  </si>
  <si>
    <t>Акмолинская область, Енбекшильдерский район, месторождение "Семизбай"</t>
  </si>
  <si>
    <t>Технологический узел закисления (ТУЗ)</t>
  </si>
  <si>
    <t xml:space="preserve">Технологический узел приема и распределения растворов (ТУПРР)   </t>
  </si>
  <si>
    <t xml:space="preserve">Трехлинейный технологический узел приготовления выщелачивающих растворов (УПВР) </t>
  </si>
  <si>
    <t>4 Р</t>
  </si>
  <si>
    <t>6 Р</t>
  </si>
  <si>
    <t>7 Р</t>
  </si>
  <si>
    <t>8 Р</t>
  </si>
  <si>
    <t>9 Р</t>
  </si>
  <si>
    <t>1. Товары</t>
  </si>
  <si>
    <t>3. Услуги</t>
  </si>
  <si>
    <t>Скважины различного назначения: откачные; закачные; наблюдательные; эксплоразведочные.</t>
  </si>
  <si>
    <t>С изменениями и дополнениями, утвержденными Приказом Генерального директора от 24 июня 2015 года №417/15</t>
  </si>
  <si>
    <t>ТОО "Семизбай-U"</t>
  </si>
  <si>
    <t>DDP</t>
  </si>
  <si>
    <t>20.15.33.00.00.00.00.60.1</t>
  </si>
  <si>
    <t>Нитрат аммония (аммиачная селитра, азотнокислый аммоний)</t>
  </si>
  <si>
    <t>Аммиачная селитра</t>
  </si>
  <si>
    <t>20.13.24.00.00.10.30.35.1</t>
  </si>
  <si>
    <t>Кислота серная</t>
  </si>
  <si>
    <t>техническая, контактная 1-й сорт, ГОСТ 2184-77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</si>
  <si>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</si>
  <si>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</si>
  <si>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</si>
  <si>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Сода каустическая (раствор) ГОСТ 2263-79, марка РХ,в расчете на моногидра</t>
  </si>
  <si>
    <t>Кабель</t>
  </si>
  <si>
    <t>27.32.13.00.02.01.82.02.1</t>
  </si>
  <si>
    <t>27.32.13.00.02.01.82.07.1</t>
  </si>
  <si>
    <t>АВБбШв 3*95+1*50</t>
  </si>
  <si>
    <t>Кабель АВБбшв -3х95+1х50</t>
  </si>
  <si>
    <t>27.32.13.00.02.01.27.22.3</t>
  </si>
  <si>
    <t>АВВГ 3*10+1*6</t>
  </si>
  <si>
    <t>Кабель АВВГ 3*10+1*6</t>
  </si>
  <si>
    <t>27.32.13.00.02.01.27.29.3</t>
  </si>
  <si>
    <t>АВВГ 3*120+1*70</t>
  </si>
  <si>
    <t>Кабель АВВГ 3*120+1*70</t>
  </si>
  <si>
    <t>27.32.13.00.02.01.27.23.1</t>
  </si>
  <si>
    <t>АВВГ 3*16+1*10</t>
  </si>
  <si>
    <t>Кабель АВВГ 3*16+1*10</t>
  </si>
  <si>
    <t>27.32.13.00.02.01.27.24.3</t>
  </si>
  <si>
    <t>АВВГ 3*25+1*16</t>
  </si>
  <si>
    <t>Кабель АВВГ 3*25+1*16</t>
  </si>
  <si>
    <t>27.32.13.00.02.01.27.19.1</t>
  </si>
  <si>
    <t>АВВГ 3*4+1*2.5</t>
  </si>
  <si>
    <t>Кабель АВВГ 3*4+1*2.5</t>
  </si>
  <si>
    <t>27.32.13.00.02.01.27.20.3</t>
  </si>
  <si>
    <t>АВВГ 3*6+1*4</t>
  </si>
  <si>
    <t>Кабель АВВГ 3*6+1*4</t>
  </si>
  <si>
    <t>27.32.13.00.02.01.27.27.3</t>
  </si>
  <si>
    <t>АВВГ 3*70+1*35</t>
  </si>
  <si>
    <t>27.32.13.00.02.01.50.00.1</t>
  </si>
  <si>
    <t>ВБбШв</t>
  </si>
  <si>
    <t>Кабель ВБбШв 4х6</t>
  </si>
  <si>
    <t>27.32.13.00.02.01.50.03.1</t>
  </si>
  <si>
    <t>ВБбШв 4*4</t>
  </si>
  <si>
    <t>Кабель ВБбШв 4х4</t>
  </si>
  <si>
    <t>27.32.13.00.02.01.37.08.1</t>
  </si>
  <si>
    <t>ВВГ 3*1.5</t>
  </si>
  <si>
    <t>Кабель ВВГ 3*1.5</t>
  </si>
  <si>
    <t>Кабель ВВГ 3х1,5</t>
  </si>
  <si>
    <t>27.32.13.00.02.01.37.10.1</t>
  </si>
  <si>
    <t>ВВГ 3*2.5</t>
  </si>
  <si>
    <t>Кабель ВВГ 3х2,5</t>
  </si>
  <si>
    <t>27.32.13.00.02.01.37.22.1</t>
  </si>
  <si>
    <t>ВВГ 3*25+1*16</t>
  </si>
  <si>
    <t>Кабель ВВГ 3х25+1х16</t>
  </si>
  <si>
    <t>27.32.13.00.02.01.37.15.1</t>
  </si>
  <si>
    <t>ВВГ 3*6+1*4</t>
  </si>
  <si>
    <t>Кабель ВВГ 3х6+1х4</t>
  </si>
  <si>
    <t>27.32.13.00.02.03.05.01.1</t>
  </si>
  <si>
    <t>КВВГЭ 4*1</t>
  </si>
  <si>
    <t>Кабель КВВГЭ 4х1</t>
  </si>
  <si>
    <t>МКЭШ 2*0,75</t>
  </si>
  <si>
    <t>27.32.13.00.02.05.02.14.1</t>
  </si>
  <si>
    <t>МКЭШ 3*0,75</t>
  </si>
  <si>
    <t>Кабель МКЭШ 3*0,75</t>
  </si>
  <si>
    <t>27.32.13.00.02.06.10.10.1</t>
  </si>
  <si>
    <t>ПВЗ</t>
  </si>
  <si>
    <t>Кабель ПВ3 1х150</t>
  </si>
  <si>
    <t>Кабель ПВ3 1х300</t>
  </si>
  <si>
    <t>Насос</t>
  </si>
  <si>
    <t>28.13.14.00.00.00.10.08.1</t>
  </si>
  <si>
    <t>центробежный секционный</t>
  </si>
  <si>
    <t>погружной с производительностью Q=5м3/ч, Р=2,2кВт, 4-дюмовый с ЩУН и с кабелем 60 м.</t>
  </si>
  <si>
    <t>погружной с производительностью Q=8м3/ч, Н=130м, Р=5,5кВт,  6-дюмовый   с ЩУН и встроен.частотным преоброзавателем.</t>
  </si>
  <si>
    <t>погружной с производительностью Q=8м3/ч, Н=130м, Р=5,5кВт,  6-дюмовый (на замену).</t>
  </si>
  <si>
    <t>Провод</t>
  </si>
  <si>
    <t>27.32.13.00.01.15.50.15.1</t>
  </si>
  <si>
    <t>ВПП 4</t>
  </si>
  <si>
    <t>ВПП -4х380</t>
  </si>
  <si>
    <t>27.32.13.00.01.02.10.05.1</t>
  </si>
  <si>
    <t>Провод МКЭШ 2х0,75</t>
  </si>
  <si>
    <t>27.32.13.00.01.02.25.15.1</t>
  </si>
  <si>
    <t>ППВ 2*1.5</t>
  </si>
  <si>
    <t>Провод ППВ 2*1.5</t>
  </si>
  <si>
    <t>27.32.11.00.00.06.01.43.1</t>
  </si>
  <si>
    <t>ПЭВ-2 1.16</t>
  </si>
  <si>
    <t>Провод обмоточный ПЭВ-2 1.16</t>
  </si>
  <si>
    <t>27.32.13.00.01.03.15.00.1</t>
  </si>
  <si>
    <t>ШВВП</t>
  </si>
  <si>
    <t>Провод ШВВП 2х0,75</t>
  </si>
  <si>
    <t>22.21.29.00.00.50.20.10.2</t>
  </si>
  <si>
    <t>Шланг</t>
  </si>
  <si>
    <t>для подачи химических реагентов</t>
  </si>
  <si>
    <t>Шланг ШАПП-50У</t>
  </si>
  <si>
    <t>27.32.13.00.02.01.27.00.1</t>
  </si>
  <si>
    <t>АВВГ</t>
  </si>
  <si>
    <t>Кабель АВВГ 3х70+1х50</t>
  </si>
  <si>
    <t>Килограмм</t>
  </si>
  <si>
    <t>Километр (тысяча метров)</t>
  </si>
  <si>
    <t>Метр</t>
  </si>
  <si>
    <t>Метр погонный</t>
  </si>
  <si>
    <t>Тонна (метрическая)</t>
  </si>
  <si>
    <t>Штука</t>
  </si>
  <si>
    <t>итого по товарам</t>
  </si>
  <si>
    <t>43.22.12.10.23.00.00</t>
  </si>
  <si>
    <t>Услуги по техническому обслуживанию энергетического оборудования</t>
  </si>
  <si>
    <t xml:space="preserve">Услуги по техническому обслуживанию двух ячеек 110 кВ "Семизбай" на ПС "Бестюбе" </t>
  </si>
  <si>
    <t>5 У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</si>
  <si>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</si>
  <si>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</si>
  <si>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</si>
  <si>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</si>
  <si>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</si>
  <si>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</si>
  <si>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</si>
  <si>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</si>
  <si>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</si>
  <si>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</si>
  <si>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</si>
  <si>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</si>
  <si>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</si>
  <si>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</si>
  <si>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</si>
  <si>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</si>
  <si>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</si>
  <si>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</si>
  <si>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</si>
  <si>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</si>
  <si>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</si>
  <si>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</si>
  <si>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</si>
  <si>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</si>
  <si>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</si>
  <si>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</si>
  <si>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</si>
  <si>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</si>
  <si>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</si>
  <si>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</si>
  <si>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</si>
  <si>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</si>
  <si>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</si>
  <si>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</si>
  <si>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</si>
  <si>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</si>
  <si>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погружной с производительностью Q=8м3/ч, Р=4кВт, 4-дюмовый с ЩУН и с кабелем 60 м</t>
  </si>
  <si>
    <t>Технологический узел приема и распределения растворов (ТУПРР)</t>
  </si>
  <si>
    <t>43.29.19.10.11.00.00</t>
  </si>
  <si>
    <t>Работы по обвязке магистральных и внутриблочных трубопроводов</t>
  </si>
  <si>
    <t>Монтаж и обвязка магистральных и внутриблочных трубопроводов на этапе ГПР и ремонт технологических насосов и изготовление деталей</t>
  </si>
  <si>
    <t>Работы по внутриблочной обвязке трубопроводами ГТП рудника Семизбай</t>
  </si>
  <si>
    <t>Кызылординская область, Шиелийский район, рудник Ирколь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</si>
  <si>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</si>
  <si>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</si>
  <si>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</si>
  <si>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>Работы по содержанию  автомобильной дороги рудника  «Семизбай»</t>
  </si>
  <si>
    <t>Работы по внутриблочной обвязке трубопроводами ГТП рудника Ирколь</t>
  </si>
  <si>
    <t>42.22.22.10.11.00.00</t>
  </si>
  <si>
    <t>Строительство воздушных линий электропередач (ВЛЭ)</t>
  </si>
  <si>
    <t>Комплекс строительных работ по проектированию и прокладке воздушных линий электропередач (ВЛЭ)</t>
  </si>
  <si>
    <t>Электроснабжение геотехнологических блоков рудника Ирколь</t>
  </si>
  <si>
    <t>Услуги геофизических исследований скважин различного назначениря: откачные; закачные; наблюдательные; эксплоразведочные.</t>
  </si>
  <si>
    <t>24.46.99.00.10.00.10</t>
  </si>
  <si>
    <t>Переработка ураносодержащего сырья</t>
  </si>
  <si>
    <t>ВКО, г. Усть-Каменогорск</t>
  </si>
  <si>
    <t>Акмолинская область, г. Степногорск</t>
  </si>
  <si>
    <t>10 Р</t>
  </si>
  <si>
    <t>11 Р</t>
  </si>
  <si>
    <t>12 Р</t>
  </si>
  <si>
    <t>13 Р</t>
  </si>
  <si>
    <t>14 Р</t>
  </si>
  <si>
    <t>5 Р</t>
  </si>
  <si>
    <t>20.16.59.00.00.00.70.20.3</t>
  </si>
  <si>
    <t>Смола ионообменная</t>
  </si>
  <si>
    <t>анионит, ГОСТ 20301-74</t>
  </si>
  <si>
    <t>смола ионообменная, A500U/4994</t>
  </si>
  <si>
    <t>Метр кубический</t>
  </si>
  <si>
    <t>исключена</t>
  </si>
  <si>
    <t>100</t>
  </si>
  <si>
    <t>95</t>
  </si>
  <si>
    <t>80</t>
  </si>
  <si>
    <t>90</t>
  </si>
  <si>
    <t>50</t>
  </si>
  <si>
    <t>84</t>
  </si>
  <si>
    <t>Сумма,  планируемая для закупки ТРУ с НДС, тенге</t>
  </si>
  <si>
    <t>Сумма, планируемая для закупок ТРУ без НДС, тенге</t>
  </si>
  <si>
    <t>ЭОТ</t>
  </si>
  <si>
    <t>ноябрь-декабрь</t>
  </si>
  <si>
    <t>15 Р</t>
  </si>
  <si>
    <t>16 Р</t>
  </si>
  <si>
    <t>Ремонт, технический уход и обслуживание электрооборудования</t>
  </si>
  <si>
    <t>Работы по ремонту и обслуживанию электрооборудования  (высоковольтного) р. Семизбай</t>
  </si>
  <si>
    <t>1-2 Р</t>
  </si>
  <si>
    <t>2-2 Р</t>
  </si>
  <si>
    <t>14, 16 ,17</t>
  </si>
  <si>
    <t>3-2 Р</t>
  </si>
  <si>
    <t>С изменениями и дополнениями, утвержденными Приказом Генерального директора от 09 ноября 2015 года №712/15</t>
  </si>
  <si>
    <t>33.14.19.21.00.00.00</t>
  </si>
  <si>
    <t>марки Б, первый сорт,ГОСТ 2-2013</t>
  </si>
  <si>
    <t>АВБбШв 3*16+1*10</t>
  </si>
  <si>
    <t>Кабель АВБбШв 3*16+1*10</t>
  </si>
  <si>
    <t>5-1 Т</t>
  </si>
  <si>
    <t>15, 16, 17</t>
  </si>
  <si>
    <t>6-1 Т</t>
  </si>
  <si>
    <t>9-1 Т</t>
  </si>
  <si>
    <t>11-1 Т</t>
  </si>
  <si>
    <t>14-1 Т</t>
  </si>
  <si>
    <t>16-1 Т</t>
  </si>
  <si>
    <t>17-1 Т</t>
  </si>
  <si>
    <t>18-1 Т</t>
  </si>
  <si>
    <t>19-1 Т</t>
  </si>
  <si>
    <t>20-1 Т</t>
  </si>
  <si>
    <t>21-1 Т</t>
  </si>
  <si>
    <t>22-1 Т</t>
  </si>
  <si>
    <t>25-1 Т</t>
  </si>
  <si>
    <t>30-1 Т</t>
  </si>
  <si>
    <t>31-1 Т</t>
  </si>
  <si>
    <t>32-1 Т</t>
  </si>
  <si>
    <t>33-1 Т</t>
  </si>
  <si>
    <t>34-1 Т</t>
  </si>
  <si>
    <t>35-1 Т</t>
  </si>
  <si>
    <t>1-1 Т</t>
  </si>
  <si>
    <t>4-1 Т</t>
  </si>
  <si>
    <t>12, 14, 15, 16, 17, 18</t>
  </si>
  <si>
    <t>36-1 Т</t>
  </si>
  <si>
    <t>С изменениями и дополнениями, утвержденными Приказом Генерального директора от 15 декабря 2015 года №772/15</t>
  </si>
  <si>
    <t>14, 15, 16, 17</t>
  </si>
  <si>
    <t>2-1 Т</t>
  </si>
  <si>
    <t>С изменениями и дополнениями, утвержденными Приказом Генерального директора от 23 декабря 2015 года №798/15</t>
  </si>
  <si>
    <t>14-1 Р</t>
  </si>
  <si>
    <t>Работы по радиоэкологическому сопровождению технологического бурения на месторождении урана (рудника) «Семизбай»</t>
  </si>
  <si>
    <t>1-2 Т</t>
  </si>
  <si>
    <t>Кызылординская область, железнодорожная станция "Шиели"</t>
  </si>
  <si>
    <t>9, 10, 12</t>
  </si>
  <si>
    <t>9, 10, 12, 14, 16, 17</t>
  </si>
  <si>
    <t>3-1 Т</t>
  </si>
  <si>
    <t>Акмолинская область, железнодорожная станция "Алтынтау"</t>
  </si>
  <si>
    <t>4-2 Т</t>
  </si>
  <si>
    <t>С изменениями и дополнениями, утвержденными Приказом Генерального директора от 22 января 2016 года №51/16</t>
  </si>
  <si>
    <t>1-3 Р</t>
  </si>
  <si>
    <t>2-3 Р</t>
  </si>
  <si>
    <t>С изменениями и дополнениями, утвержденными Приказом Генерального директора от 09 февраля 2016 года №133/16</t>
  </si>
  <si>
    <t>февраль</t>
  </si>
  <si>
    <t>1-3 Т</t>
  </si>
  <si>
    <t>4-3 Т</t>
  </si>
  <si>
    <t>Работы по техническому обслуживанию  ВЛ 110 кВ -52 км (2-х цепная) Бестобе-Семизбай"</t>
  </si>
  <si>
    <t>1-4 Т</t>
  </si>
  <si>
    <t>4-4 Т</t>
  </si>
  <si>
    <t>С изменениями и дополнениями, утвержденными Приказом И.о. генерального директора от 22 февраля 2016 года №204/16</t>
  </si>
  <si>
    <t>Нитрат аммония</t>
  </si>
  <si>
    <t>Гидроксид натрия</t>
  </si>
  <si>
    <t>20.13.25.200.000.00.0168.000000000002</t>
  </si>
  <si>
    <t>20.15.33.000.000.00.0168.000000000005</t>
  </si>
  <si>
    <t>10-1 Р</t>
  </si>
  <si>
    <t>9, 14, 16, 17, 19</t>
  </si>
  <si>
    <t>С изменениями и дополнениями, утвержденными Приказом Генерального директора от 24 марта 2016 года №328/16</t>
  </si>
  <si>
    <t>09.90.19.000.003.00.0999.000000000000</t>
  </si>
  <si>
    <t>Работы по обвязке скважин технологических блоков</t>
  </si>
  <si>
    <t>водоустойчивая, марка ЖВГ, ГОСТ 14702-79</t>
  </si>
  <si>
    <t>чистый, ГОСТ 4328-77</t>
  </si>
  <si>
    <t>С изменениями и дополнениями, утвержденными Приказом Генерального директора от 30 мая 2016 года №631/16</t>
  </si>
  <si>
    <t>С изменениями и дополнениями, утвержденными Приказом Генерального директора от 14 сентября 2016 года №1047/16</t>
  </si>
  <si>
    <t>9-1 Р</t>
  </si>
  <si>
    <t>С изменениями и дополнениями, утвержденными Приказом Генерального директора от 27 сентября 2016 года №1094/16</t>
  </si>
  <si>
    <t>8-1 Р</t>
  </si>
  <si>
    <t>10-2 Р</t>
  </si>
  <si>
    <t>11-1 Р</t>
  </si>
  <si>
    <t>15-1 Р</t>
  </si>
  <si>
    <t>16-1 Р</t>
  </si>
  <si>
    <t>4-1 У</t>
  </si>
  <si>
    <t>3-2 Т</t>
  </si>
  <si>
    <t>С изменениями и дополнениями, утвержденными Приказом Генерального директора от 10 октября 2016 года №1144/16</t>
  </si>
  <si>
    <t>85.59.13.335.002.00.0777.000000000000</t>
  </si>
  <si>
    <t>Услуги по обучению (средне-специальное, высшее и аналогичное образование)</t>
  </si>
  <si>
    <t>Услуги по обучению в высшем  учебном заведении по специальности: Программное обеспечение средств вычислительной техники и автоматизированных систем</t>
  </si>
  <si>
    <t>октябрь</t>
  </si>
  <si>
    <t xml:space="preserve">Услуги по обучению в высшем  учебном заведении по специальности: Геология и разведка месторождений полезных ископаемых </t>
  </si>
  <si>
    <t>6 У</t>
  </si>
  <si>
    <t>7 У</t>
  </si>
  <si>
    <t>8 У</t>
  </si>
  <si>
    <t>9 У</t>
  </si>
  <si>
    <t>10 У</t>
  </si>
  <si>
    <t>г.Томск, Российская Федерация</t>
  </si>
  <si>
    <t>г. Караганда</t>
  </si>
  <si>
    <t>г. Алматы</t>
  </si>
  <si>
    <t>2-4 Р</t>
  </si>
  <si>
    <t>4-2 У</t>
  </si>
  <si>
    <t>1-5 Т</t>
  </si>
  <si>
    <t>Кол-во, объем</t>
  </si>
  <si>
    <t>4-5 Т</t>
  </si>
  <si>
    <t>С изменениями и дополнениями, утвержденными Приказом Генерального директора от 31.10.2016 года №1220/16</t>
  </si>
  <si>
    <t>4-3 У</t>
  </si>
  <si>
    <t>16-2 Р</t>
  </si>
  <si>
    <t>15-2 Р</t>
  </si>
  <si>
    <t>С изменениями и дополнениями, утвержденными Приказом Генерального директора от 21.12.2016 года №1344/16</t>
  </si>
  <si>
    <t>С изменениями и дополнениями, утвержденными Приказом Генерального директора от 10.01.2017 года №10/17</t>
  </si>
  <si>
    <t>2-5 Р</t>
  </si>
  <si>
    <t>С изменениями и дополнениями, утвержденными Приказом Генерального директора от 03.03.2017 года №177/17</t>
  </si>
  <si>
    <t>36-2 Т</t>
  </si>
  <si>
    <t>С изменениями и дополнениями, утвержденными Приказом Генерального директора от 09.06.2017 года №548 /17</t>
  </si>
  <si>
    <t>16,17,18</t>
  </si>
  <si>
    <t>4-6 Т</t>
  </si>
  <si>
    <t>С изменениями и дополнениями, утвержденными Приказом Генерального директора от 31.07.2017 года № 770/17</t>
  </si>
  <si>
    <t>14, 16,17</t>
  </si>
  <si>
    <t>2-2 Т</t>
  </si>
  <si>
    <t>3-3 Т</t>
  </si>
  <si>
    <t>С изменениями и дополнениями, утвержденными Приказом И.о. Генерального директора от 25.10.2017 года № 1109/17</t>
  </si>
  <si>
    <t>Ф.И.О. и должность ответственного лица, заполнившего данную форму и контактный телефон: Карабалаев А. Б. Тел: +7 (7172) 551469 вн.11564</t>
  </si>
  <si>
    <t>2-3 Т</t>
  </si>
  <si>
    <t>3-4 Т</t>
  </si>
  <si>
    <t>1-6 Т</t>
  </si>
  <si>
    <t>4-7 Т</t>
  </si>
  <si>
    <t>август-сентябрь</t>
  </si>
  <si>
    <t>г.Пекин (КНР)</t>
  </si>
  <si>
    <t xml:space="preserve">Услуги по обучению в высшем  учебном заведении по специальности: Химическая технология неорганических веществ </t>
  </si>
  <si>
    <t>Услуги по обучению в высшем  учебном заведении по специальности: Гелогия и разведка МПИ</t>
  </si>
  <si>
    <t>Услуги по обучению в высшем  учебном заведении по специальности: Автоматизация и управление</t>
  </si>
  <si>
    <t>11 У</t>
  </si>
  <si>
    <t>12 У</t>
  </si>
  <si>
    <t>13 У</t>
  </si>
  <si>
    <t>14 У</t>
  </si>
  <si>
    <t>15 У</t>
  </si>
  <si>
    <t>16 У</t>
  </si>
  <si>
    <t>17 У</t>
  </si>
  <si>
    <t>2-4 Т</t>
  </si>
  <si>
    <t>1-4 Р</t>
  </si>
  <si>
    <t>Работа</t>
  </si>
  <si>
    <t>4-4 У</t>
  </si>
  <si>
    <t>Услуга</t>
  </si>
  <si>
    <t>772915.000.000002</t>
  </si>
  <si>
    <t>Услуги по аренде одежды и обуви</t>
  </si>
  <si>
    <t>Услуги по аренде спецодежды, спецобуви и СИЗ</t>
  </si>
  <si>
    <t>ЭОТТ</t>
  </si>
  <si>
    <t>январь</t>
  </si>
  <si>
    <t>услуга</t>
  </si>
  <si>
    <t>18 У</t>
  </si>
  <si>
    <t>19 У</t>
  </si>
  <si>
    <t>09.10.12.900.010.00.0999.000000000000</t>
  </si>
  <si>
    <t>Работы по строительству (сооружению) скважины</t>
  </si>
  <si>
    <t>Услуги геофизических исследований</t>
  </si>
  <si>
    <t>Комплекс геофизических исследований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</si>
  <si>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</si>
  <si>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</si>
  <si>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</si>
  <si>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091012.900.000010</t>
  </si>
  <si>
    <t>712019.000.000011</t>
  </si>
  <si>
    <t>С изменениями и дополнениями, утвержденными Приказом  от 15.01.2018 года № 29/18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</si>
</sst>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&quot;г&quot;"/>
    <numFmt numFmtId="181" formatCode="0&quot; Т&quot;"/>
    <numFmt numFmtId="182" formatCode="0&quot; У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#,##0.000"/>
    <numFmt numFmtId="190" formatCode="#,##0.0000"/>
    <numFmt numFmtId="191" formatCode="#,##0.00;[Red]\-#,##0.00"/>
  </numFmts>
  <fonts count="50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1" fontId="1" fillId="34" borderId="11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left" vertical="center" wrapText="1"/>
    </xf>
    <xf numFmtId="4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1" fillId="34" borderId="0" xfId="54" applyFont="1" applyFill="1">
      <alignment/>
      <protection/>
    </xf>
    <xf numFmtId="0" fontId="1" fillId="34" borderId="0" xfId="54" applyFont="1" applyFill="1" applyBorder="1" applyAlignment="1">
      <alignment/>
      <protection/>
    </xf>
    <xf numFmtId="4" fontId="1" fillId="34" borderId="0" xfId="54" applyNumberFormat="1" applyFont="1" applyFill="1" applyAlignment="1">
      <alignment horizontal="center" vertical="center"/>
      <protection/>
    </xf>
    <xf numFmtId="0" fontId="1" fillId="34" borderId="0" xfId="54" applyFont="1" applyFill="1" applyAlignment="1">
      <alignment horizontal="left"/>
      <protection/>
    </xf>
    <xf numFmtId="0" fontId="1" fillId="34" borderId="0" xfId="54" applyFont="1" applyFill="1" applyBorder="1">
      <alignment/>
      <protection/>
    </xf>
    <xf numFmtId="0" fontId="2" fillId="34" borderId="0" xfId="54" applyFont="1" applyFill="1" applyBorder="1" applyAlignment="1">
      <alignment/>
      <protection/>
    </xf>
    <xf numFmtId="0" fontId="2" fillId="34" borderId="0" xfId="54" applyFont="1" applyFill="1" applyBorder="1" applyAlignment="1">
      <alignment vertical="center"/>
      <protection/>
    </xf>
    <xf numFmtId="4" fontId="1" fillId="34" borderId="0" xfId="0" applyNumberFormat="1" applyFont="1" applyFill="1" applyAlignment="1">
      <alignment horizontal="center" vertical="center" wrapText="1"/>
    </xf>
    <xf numFmtId="0" fontId="1" fillId="34" borderId="0" xfId="0" applyNumberFormat="1" applyFont="1" applyFill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1" fontId="1" fillId="34" borderId="15" xfId="0" applyNumberFormat="1" applyFont="1" applyFill="1" applyBorder="1" applyAlignment="1">
      <alignment horizontal="center" vertical="center" wrapText="1"/>
    </xf>
    <xf numFmtId="1" fontId="1" fillId="34" borderId="16" xfId="0" applyNumberFormat="1" applyFont="1" applyFill="1" applyBorder="1" applyAlignment="1">
      <alignment horizontal="center" vertical="center" wrapText="1"/>
    </xf>
    <xf numFmtId="1" fontId="1" fillId="34" borderId="17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Alignment="1">
      <alignment horizontal="left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Alignment="1">
      <alignment horizontal="right" vertical="center" wrapText="1"/>
    </xf>
    <xf numFmtId="4" fontId="1" fillId="34" borderId="0" xfId="0" applyNumberFormat="1" applyFont="1" applyFill="1" applyAlignment="1">
      <alignment horizontal="left" vertical="center" wrapText="1"/>
    </xf>
    <xf numFmtId="0" fontId="1" fillId="34" borderId="10" xfId="54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55" applyFont="1" applyFill="1" applyBorder="1" applyAlignment="1">
      <alignment horizontal="center" vertical="center" wrapText="1"/>
      <protection/>
    </xf>
    <xf numFmtId="49" fontId="1" fillId="34" borderId="10" xfId="54" applyNumberFormat="1" applyFont="1" applyFill="1" applyBorder="1" applyAlignment="1">
      <alignment horizontal="center" vertical="center" wrapText="1"/>
      <protection/>
    </xf>
    <xf numFmtId="9" fontId="1" fillId="34" borderId="10" xfId="54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56" applyFont="1" applyFill="1" applyBorder="1" applyAlignment="1">
      <alignment horizontal="center" vertical="center" wrapText="1"/>
      <protection/>
    </xf>
    <xf numFmtId="1" fontId="1" fillId="34" borderId="10" xfId="54" applyNumberFormat="1" applyFont="1" applyFill="1" applyBorder="1" applyAlignment="1">
      <alignment horizontal="center" vertical="center" wrapText="1"/>
      <protection/>
    </xf>
    <xf numFmtId="0" fontId="1" fillId="34" borderId="10" xfId="59" applyNumberFormat="1" applyFont="1" applyFill="1" applyBorder="1" applyAlignment="1">
      <alignment horizontal="center" vertical="center" wrapText="1"/>
      <protection/>
    </xf>
    <xf numFmtId="4" fontId="1" fillId="34" borderId="10" xfId="54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 shrinkToFit="1"/>
    </xf>
    <xf numFmtId="4" fontId="7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2" fillId="34" borderId="14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left" vertical="center" wrapText="1"/>
    </xf>
    <xf numFmtId="181" fontId="1" fillId="34" borderId="15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left" vertical="center" wrapText="1"/>
    </xf>
    <xf numFmtId="0" fontId="1" fillId="34" borderId="21" xfId="0" applyNumberFormat="1" applyFont="1" applyFill="1" applyBorder="1" applyAlignment="1">
      <alignment horizontal="left" vertical="center" wrapText="1"/>
    </xf>
    <xf numFmtId="0" fontId="1" fillId="34" borderId="21" xfId="0" applyNumberFormat="1" applyFont="1" applyFill="1" applyBorder="1" applyAlignment="1">
      <alignment horizontal="center" vertical="center" wrapText="1"/>
    </xf>
    <xf numFmtId="1" fontId="1" fillId="34" borderId="21" xfId="0" applyNumberFormat="1" applyFont="1" applyFill="1" applyBorder="1" applyAlignment="1">
      <alignment horizontal="center" vertical="center" wrapText="1"/>
    </xf>
    <xf numFmtId="9" fontId="1" fillId="34" borderId="21" xfId="0" applyNumberFormat="1" applyFont="1" applyFill="1" applyBorder="1" applyAlignment="1">
      <alignment horizontal="center" vertical="center" wrapText="1"/>
    </xf>
    <xf numFmtId="4" fontId="1" fillId="34" borderId="21" xfId="0" applyNumberFormat="1" applyFont="1" applyFill="1" applyBorder="1" applyAlignment="1">
      <alignment horizontal="right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34" borderId="22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" fillId="34" borderId="10" xfId="54" applyNumberFormat="1" applyFont="1" applyFill="1" applyBorder="1" applyAlignment="1">
      <alignment horizontal="right" vertical="center" wrapText="1"/>
      <protection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/>
    </xf>
    <xf numFmtId="0" fontId="0" fillId="34" borderId="13" xfId="0" applyFont="1" applyFill="1" applyBorder="1" applyAlignment="1">
      <alignment vertical="center" wrapText="1"/>
    </xf>
    <xf numFmtId="181" fontId="2" fillId="34" borderId="0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1" fontId="1" fillId="34" borderId="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 vertical="center" wrapText="1"/>
    </xf>
    <xf numFmtId="181" fontId="8" fillId="34" borderId="0" xfId="0" applyNumberFormat="1" applyFont="1" applyFill="1" applyBorder="1" applyAlignment="1">
      <alignment horizontal="left" vertical="center"/>
    </xf>
    <xf numFmtId="4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left" vertical="center" wrapText="1"/>
    </xf>
    <xf numFmtId="4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horizontal="left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4" fontId="8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>
      <alignment/>
    </xf>
    <xf numFmtId="4" fontId="2" fillId="34" borderId="0" xfId="0" applyNumberFormat="1" applyFont="1" applyFill="1" applyAlignment="1">
      <alignment horizontal="left"/>
    </xf>
    <xf numFmtId="4" fontId="1" fillId="34" borderId="0" xfId="0" applyNumberFormat="1" applyFont="1" applyFill="1" applyAlignment="1">
      <alignment horizontal="left"/>
    </xf>
    <xf numFmtId="181" fontId="1" fillId="34" borderId="23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left" vertical="center" wrapText="1"/>
    </xf>
    <xf numFmtId="9" fontId="1" fillId="34" borderId="24" xfId="0" applyNumberFormat="1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/>
    </xf>
    <xf numFmtId="4" fontId="1" fillId="34" borderId="24" xfId="0" applyNumberFormat="1" applyFont="1" applyFill="1" applyBorder="1" applyAlignment="1">
      <alignment horizontal="right" vertical="center" wrapText="1"/>
    </xf>
    <xf numFmtId="3" fontId="1" fillId="34" borderId="24" xfId="0" applyNumberFormat="1" applyFont="1" applyFill="1" applyBorder="1" applyAlignment="1">
      <alignment horizontal="right" vertical="center" wrapText="1"/>
    </xf>
    <xf numFmtId="1" fontId="1" fillId="34" borderId="24" xfId="0" applyNumberFormat="1" applyFont="1" applyFill="1" applyBorder="1" applyAlignment="1">
      <alignment horizontal="center" vertical="center" wrapText="1"/>
    </xf>
    <xf numFmtId="181" fontId="1" fillId="34" borderId="25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center" vertical="center" wrapText="1"/>
    </xf>
    <xf numFmtId="0" fontId="1" fillId="34" borderId="26" xfId="54" applyFont="1" applyFill="1" applyBorder="1" applyAlignment="1">
      <alignment horizontal="center" vertical="center" wrapText="1"/>
      <protection/>
    </xf>
    <xf numFmtId="0" fontId="1" fillId="34" borderId="26" xfId="0" applyFont="1" applyFill="1" applyBorder="1" applyAlignment="1">
      <alignment horizontal="center" vertical="center" wrapText="1"/>
    </xf>
    <xf numFmtId="0" fontId="1" fillId="34" borderId="26" xfId="55" applyFont="1" applyFill="1" applyBorder="1" applyAlignment="1">
      <alignment horizontal="center" vertical="center" wrapText="1"/>
      <protection/>
    </xf>
    <xf numFmtId="0" fontId="1" fillId="34" borderId="26" xfId="59" applyNumberFormat="1" applyFont="1" applyFill="1" applyBorder="1" applyAlignment="1">
      <alignment horizontal="center" vertical="center" wrapText="1"/>
      <protection/>
    </xf>
    <xf numFmtId="49" fontId="1" fillId="34" borderId="26" xfId="54" applyNumberFormat="1" applyFont="1" applyFill="1" applyBorder="1" applyAlignment="1">
      <alignment horizontal="center" vertical="center" wrapText="1"/>
      <protection/>
    </xf>
    <xf numFmtId="9" fontId="1" fillId="34" borderId="26" xfId="54" applyNumberFormat="1" applyFont="1" applyFill="1" applyBorder="1" applyAlignment="1">
      <alignment horizontal="center" vertical="center" wrapText="1"/>
      <protection/>
    </xf>
    <xf numFmtId="179" fontId="1" fillId="34" borderId="26" xfId="0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4" fontId="1" fillId="34" borderId="26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179" fontId="1" fillId="34" borderId="10" xfId="0" applyNumberFormat="1" applyFont="1" applyFill="1" applyBorder="1" applyAlignment="1">
      <alignment horizontal="center" vertical="center" wrapText="1"/>
    </xf>
    <xf numFmtId="0" fontId="1" fillId="34" borderId="21" xfId="54" applyFont="1" applyFill="1" applyBorder="1" applyAlignment="1">
      <alignment horizontal="center" vertical="center" wrapText="1"/>
      <protection/>
    </xf>
    <xf numFmtId="0" fontId="1" fillId="34" borderId="21" xfId="0" applyFont="1" applyFill="1" applyBorder="1" applyAlignment="1">
      <alignment horizontal="center" vertical="center" wrapText="1"/>
    </xf>
    <xf numFmtId="0" fontId="1" fillId="34" borderId="21" xfId="55" applyFont="1" applyFill="1" applyBorder="1" applyAlignment="1">
      <alignment horizontal="center" vertical="center" wrapText="1"/>
      <protection/>
    </xf>
    <xf numFmtId="49" fontId="1" fillId="34" borderId="21" xfId="54" applyNumberFormat="1" applyFont="1" applyFill="1" applyBorder="1" applyAlignment="1">
      <alignment horizontal="center" vertical="center" wrapText="1"/>
      <protection/>
    </xf>
    <xf numFmtId="9" fontId="1" fillId="34" borderId="21" xfId="54" applyNumberFormat="1" applyFont="1" applyFill="1" applyBorder="1" applyAlignment="1">
      <alignment horizontal="center" vertical="center" wrapText="1"/>
      <protection/>
    </xf>
    <xf numFmtId="0" fontId="1" fillId="34" borderId="21" xfId="0" applyFont="1" applyFill="1" applyBorder="1" applyAlignment="1">
      <alignment horizontal="center" vertical="center"/>
    </xf>
    <xf numFmtId="4" fontId="1" fillId="34" borderId="21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181" fontId="1" fillId="34" borderId="28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left" vertical="center" wrapText="1"/>
    </xf>
    <xf numFmtId="1" fontId="1" fillId="34" borderId="29" xfId="0" applyNumberFormat="1" applyFont="1" applyFill="1" applyBorder="1" applyAlignment="1">
      <alignment horizontal="center" vertical="center" wrapText="1"/>
    </xf>
    <xf numFmtId="9" fontId="1" fillId="34" borderId="29" xfId="0" applyNumberFormat="1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left"/>
    </xf>
    <xf numFmtId="4" fontId="1" fillId="34" borderId="29" xfId="0" applyNumberFormat="1" applyFont="1" applyFill="1" applyBorder="1" applyAlignment="1">
      <alignment horizontal="right" vertical="center" wrapText="1"/>
    </xf>
    <xf numFmtId="0" fontId="2" fillId="34" borderId="0" xfId="54" applyFont="1" applyFill="1" applyBorder="1" applyAlignment="1">
      <alignment horizontal="center"/>
      <protection/>
    </xf>
    <xf numFmtId="0" fontId="1" fillId="34" borderId="0" xfId="54" applyFont="1" applyFill="1" applyBorder="1" applyAlignment="1">
      <alignment horizontal="right"/>
      <protection/>
    </xf>
    <xf numFmtId="181" fontId="1" fillId="34" borderId="10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left" vertical="center" wrapText="1"/>
    </xf>
    <xf numFmtId="9" fontId="1" fillId="34" borderId="26" xfId="0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/>
    </xf>
    <xf numFmtId="4" fontId="1" fillId="34" borderId="26" xfId="0" applyNumberFormat="1" applyFont="1" applyFill="1" applyBorder="1" applyAlignment="1">
      <alignment horizontal="right" vertical="center" wrapText="1"/>
    </xf>
    <xf numFmtId="3" fontId="1" fillId="34" borderId="26" xfId="0" applyNumberFormat="1" applyFont="1" applyFill="1" applyBorder="1" applyAlignment="1">
      <alignment horizontal="right" vertical="center" wrapText="1"/>
    </xf>
    <xf numFmtId="1" fontId="1" fillId="34" borderId="26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 wrapText="1"/>
    </xf>
    <xf numFmtId="1" fontId="1" fillId="34" borderId="30" xfId="0" applyNumberFormat="1" applyFont="1" applyFill="1" applyBorder="1" applyAlignment="1">
      <alignment horizontal="center" vertical="center" wrapText="1"/>
    </xf>
    <xf numFmtId="181" fontId="2" fillId="34" borderId="19" xfId="0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181" fontId="1" fillId="34" borderId="11" xfId="57" applyNumberFormat="1" applyFont="1" applyFill="1" applyBorder="1" applyAlignment="1">
      <alignment horizontal="center" vertical="center" wrapText="1"/>
      <protection/>
    </xf>
    <xf numFmtId="0" fontId="1" fillId="34" borderId="10" xfId="57" applyNumberFormat="1" applyFont="1" applyFill="1" applyBorder="1" applyAlignment="1">
      <alignment horizontal="center" vertical="center" wrapText="1"/>
      <protection/>
    </xf>
    <xf numFmtId="0" fontId="1" fillId="34" borderId="10" xfId="57" applyNumberFormat="1" applyFont="1" applyFill="1" applyBorder="1" applyAlignment="1">
      <alignment horizontal="left" vertical="center" wrapText="1"/>
      <protection/>
    </xf>
    <xf numFmtId="1" fontId="1" fillId="34" borderId="10" xfId="57" applyNumberFormat="1" applyFont="1" applyFill="1" applyBorder="1" applyAlignment="1">
      <alignment horizontal="center" vertical="center" wrapText="1"/>
      <protection/>
    </xf>
    <xf numFmtId="9" fontId="1" fillId="34" borderId="10" xfId="57" applyNumberFormat="1" applyFont="1" applyFill="1" applyBorder="1" applyAlignment="1">
      <alignment horizontal="center" vertical="center" wrapText="1"/>
      <protection/>
    </xf>
    <xf numFmtId="4" fontId="1" fillId="34" borderId="10" xfId="57" applyNumberFormat="1" applyFont="1" applyFill="1" applyBorder="1" applyAlignment="1">
      <alignment horizontal="right" vertical="center" wrapText="1"/>
      <protection/>
    </xf>
    <xf numFmtId="3" fontId="1" fillId="34" borderId="10" xfId="57" applyNumberFormat="1" applyFont="1" applyFill="1" applyBorder="1" applyAlignment="1">
      <alignment horizontal="right" vertical="center" wrapText="1"/>
      <protection/>
    </xf>
    <xf numFmtId="0" fontId="1" fillId="34" borderId="12" xfId="57" applyNumberFormat="1" applyFont="1" applyFill="1" applyBorder="1" applyAlignment="1">
      <alignment horizontal="left" vertical="center" wrapText="1"/>
      <protection/>
    </xf>
    <xf numFmtId="4" fontId="1" fillId="35" borderId="0" xfId="0" applyNumberFormat="1" applyFont="1" applyFill="1" applyAlignment="1">
      <alignment horizontal="center" vertical="center" wrapText="1"/>
    </xf>
    <xf numFmtId="0" fontId="1" fillId="35" borderId="10" xfId="54" applyFont="1" applyFill="1" applyBorder="1" applyAlignment="1">
      <alignment horizontal="center" vertical="center" wrapText="1"/>
      <protection/>
    </xf>
    <xf numFmtId="0" fontId="1" fillId="35" borderId="10" xfId="55" applyFont="1" applyFill="1" applyBorder="1" applyAlignment="1">
      <alignment horizontal="center" vertical="center" wrapText="1"/>
      <protection/>
    </xf>
    <xf numFmtId="49" fontId="1" fillId="35" borderId="10" xfId="54" applyNumberFormat="1" applyFont="1" applyFill="1" applyBorder="1" applyAlignment="1">
      <alignment horizontal="center" vertical="center" wrapText="1"/>
      <protection/>
    </xf>
    <xf numFmtId="0" fontId="1" fillId="35" borderId="10" xfId="0" applyNumberFormat="1" applyFont="1" applyFill="1" applyBorder="1" applyAlignment="1">
      <alignment horizontal="center" vertical="center" wrapText="1"/>
    </xf>
    <xf numFmtId="9" fontId="1" fillId="35" borderId="10" xfId="54" applyNumberFormat="1" applyFont="1" applyFill="1" applyBorder="1" applyAlignment="1">
      <alignment horizontal="center" vertical="center" wrapText="1"/>
      <protection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34" borderId="31" xfId="0" applyNumberFormat="1" applyFont="1" applyFill="1" applyBorder="1" applyAlignment="1">
      <alignment horizontal="right" vertical="center" wrapText="1"/>
    </xf>
    <xf numFmtId="0" fontId="1" fillId="34" borderId="32" xfId="0" applyFont="1" applyFill="1" applyBorder="1" applyAlignment="1">
      <alignment horizontal="left"/>
    </xf>
    <xf numFmtId="4" fontId="1" fillId="34" borderId="32" xfId="0" applyNumberFormat="1" applyFont="1" applyFill="1" applyBorder="1" applyAlignment="1">
      <alignment horizontal="right"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1" fontId="1" fillId="34" borderId="30" xfId="0" applyNumberFormat="1" applyFont="1" applyFill="1" applyBorder="1" applyAlignment="1">
      <alignment horizontal="center" vertical="center" wrapText="1"/>
    </xf>
    <xf numFmtId="4" fontId="1" fillId="35" borderId="2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35" borderId="0" xfId="0" applyNumberFormat="1" applyFont="1" applyFill="1" applyAlignment="1">
      <alignment horizontal="left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Alignment="1">
      <alignment horizontal="center" vertical="center"/>
    </xf>
    <xf numFmtId="181" fontId="1" fillId="34" borderId="35" xfId="0" applyNumberFormat="1" applyFont="1" applyFill="1" applyBorder="1" applyAlignment="1">
      <alignment horizontal="center" vertical="center" wrapText="1"/>
    </xf>
    <xf numFmtId="9" fontId="1" fillId="34" borderId="0" xfId="0" applyNumberFormat="1" applyFont="1" applyFill="1" applyBorder="1" applyAlignment="1">
      <alignment horizontal="center" vertical="center" wrapText="1"/>
    </xf>
    <xf numFmtId="4" fontId="1" fillId="34" borderId="30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/>
    </xf>
    <xf numFmtId="181" fontId="1" fillId="35" borderId="25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/>
    </xf>
    <xf numFmtId="0" fontId="1" fillId="35" borderId="26" xfId="0" applyFont="1" applyFill="1" applyBorder="1" applyAlignment="1">
      <alignment horizontal="center" vertical="center" wrapText="1"/>
    </xf>
    <xf numFmtId="0" fontId="1" fillId="35" borderId="10" xfId="59" applyNumberFormat="1" applyFont="1" applyFill="1" applyBorder="1" applyAlignment="1">
      <alignment horizontal="center" vertical="center" wrapText="1"/>
      <protection/>
    </xf>
    <xf numFmtId="179" fontId="1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horizontal="center" vertical="center"/>
    </xf>
    <xf numFmtId="0" fontId="1" fillId="35" borderId="26" xfId="54" applyFont="1" applyFill="1" applyBorder="1" applyAlignment="1">
      <alignment horizontal="center" vertical="center" wrapText="1"/>
      <protection/>
    </xf>
    <xf numFmtId="0" fontId="1" fillId="35" borderId="26" xfId="55" applyFont="1" applyFill="1" applyBorder="1" applyAlignment="1">
      <alignment horizontal="center" vertical="center" wrapText="1"/>
      <protection/>
    </xf>
    <xf numFmtId="0" fontId="1" fillId="35" borderId="26" xfId="59" applyNumberFormat="1" applyFont="1" applyFill="1" applyBorder="1" applyAlignment="1">
      <alignment horizontal="center" vertical="center" wrapText="1"/>
      <protection/>
    </xf>
    <xf numFmtId="49" fontId="1" fillId="35" borderId="26" xfId="54" applyNumberFormat="1" applyFont="1" applyFill="1" applyBorder="1" applyAlignment="1">
      <alignment horizontal="center" vertical="center" wrapText="1"/>
      <protection/>
    </xf>
    <xf numFmtId="0" fontId="1" fillId="35" borderId="26" xfId="0" applyNumberFormat="1" applyFont="1" applyFill="1" applyBorder="1" applyAlignment="1">
      <alignment horizontal="center" vertical="center" wrapText="1"/>
    </xf>
    <xf numFmtId="9" fontId="1" fillId="35" borderId="26" xfId="54" applyNumberFormat="1" applyFont="1" applyFill="1" applyBorder="1" applyAlignment="1">
      <alignment horizontal="center" vertical="center" wrapText="1"/>
      <protection/>
    </xf>
    <xf numFmtId="179" fontId="1" fillId="35" borderId="26" xfId="0" applyNumberFormat="1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3" fontId="1" fillId="35" borderId="26" xfId="0" applyNumberFormat="1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181" fontId="1" fillId="34" borderId="36" xfId="0" applyNumberFormat="1" applyFont="1" applyFill="1" applyBorder="1" applyAlignment="1">
      <alignment horizontal="center" vertical="center" wrapText="1"/>
    </xf>
    <xf numFmtId="0" fontId="1" fillId="34" borderId="37" xfId="0" applyNumberFormat="1" applyFont="1" applyFill="1" applyBorder="1" applyAlignment="1">
      <alignment horizontal="center" vertical="center" wrapText="1"/>
    </xf>
    <xf numFmtId="0" fontId="1" fillId="34" borderId="37" xfId="0" applyNumberFormat="1" applyFont="1" applyFill="1" applyBorder="1" applyAlignment="1">
      <alignment horizontal="left" vertical="center" wrapText="1"/>
    </xf>
    <xf numFmtId="1" fontId="1" fillId="34" borderId="37" xfId="0" applyNumberFormat="1" applyFont="1" applyFill="1" applyBorder="1" applyAlignment="1">
      <alignment horizontal="center" vertical="center" wrapText="1"/>
    </xf>
    <xf numFmtId="9" fontId="1" fillId="34" borderId="3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right" vertical="center" wrapText="1"/>
    </xf>
    <xf numFmtId="3" fontId="1" fillId="34" borderId="37" xfId="0" applyNumberFormat="1" applyFont="1" applyFill="1" applyBorder="1" applyAlignment="1">
      <alignment horizontal="right" vertical="center" wrapText="1"/>
    </xf>
    <xf numFmtId="0" fontId="1" fillId="34" borderId="38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34" borderId="0" xfId="54" applyFont="1" applyFill="1" applyBorder="1" applyAlignment="1">
      <alignment horizontal="center"/>
      <protection/>
    </xf>
    <xf numFmtId="0" fontId="1" fillId="34" borderId="0" xfId="54" applyFont="1" applyFill="1" applyBorder="1" applyAlignment="1">
      <alignment horizontal="right"/>
      <protection/>
    </xf>
    <xf numFmtId="0" fontId="2" fillId="34" borderId="39" xfId="54" applyFont="1" applyFill="1" applyBorder="1" applyAlignment="1">
      <alignment horizontal="right" vertical="center"/>
      <protection/>
    </xf>
    <xf numFmtId="0" fontId="2" fillId="34" borderId="18" xfId="54" applyFont="1" applyFill="1" applyBorder="1" applyAlignment="1">
      <alignment horizontal="right" vertical="center"/>
      <protection/>
    </xf>
    <xf numFmtId="0" fontId="2" fillId="34" borderId="40" xfId="54" applyFont="1" applyFill="1" applyBorder="1" applyAlignment="1">
      <alignment horizontal="right" vertical="center"/>
      <protection/>
    </xf>
    <xf numFmtId="0" fontId="2" fillId="34" borderId="28" xfId="54" applyFont="1" applyFill="1" applyBorder="1" applyAlignment="1">
      <alignment horizontal="right" vertical="center"/>
      <protection/>
    </xf>
    <xf numFmtId="0" fontId="2" fillId="34" borderId="29" xfId="54" applyFont="1" applyFill="1" applyBorder="1" applyAlignment="1">
      <alignment horizontal="right" vertical="center"/>
      <protection/>
    </xf>
    <xf numFmtId="0" fontId="2" fillId="34" borderId="41" xfId="54" applyFont="1" applyFill="1" applyBorder="1" applyAlignment="1">
      <alignment horizontal="right" vertical="center"/>
      <protection/>
    </xf>
    <xf numFmtId="0" fontId="2" fillId="34" borderId="19" xfId="54" applyFont="1" applyFill="1" applyBorder="1" applyAlignment="1">
      <alignment horizontal="right" vertical="center"/>
      <protection/>
    </xf>
    <xf numFmtId="0" fontId="0" fillId="34" borderId="13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2" fillId="34" borderId="0" xfId="0" applyNumberFormat="1" applyFont="1" applyFill="1" applyAlignment="1">
      <alignment horizontal="left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42" xfId="0" applyNumberFormat="1" applyFont="1" applyFill="1" applyBorder="1" applyAlignment="1">
      <alignment horizontal="center" vertical="center" wrapText="1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44" xfId="0" applyNumberFormat="1" applyFont="1" applyFill="1" applyBorder="1" applyAlignment="1">
      <alignment horizontal="center" vertical="center" wrapText="1"/>
    </xf>
    <xf numFmtId="181" fontId="2" fillId="34" borderId="45" xfId="0" applyNumberFormat="1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 wrapText="1"/>
    </xf>
    <xf numFmtId="0" fontId="2" fillId="34" borderId="15" xfId="54" applyFont="1" applyFill="1" applyBorder="1" applyAlignment="1">
      <alignment horizontal="right" vertical="center"/>
      <protection/>
    </xf>
    <xf numFmtId="0" fontId="2" fillId="34" borderId="21" xfId="54" applyFont="1" applyFill="1" applyBorder="1" applyAlignment="1">
      <alignment horizontal="right" vertical="center"/>
      <protection/>
    </xf>
    <xf numFmtId="0" fontId="2" fillId="34" borderId="22" xfId="54" applyFont="1" applyFill="1" applyBorder="1" applyAlignment="1">
      <alignment horizontal="right" vertical="center"/>
      <protection/>
    </xf>
    <xf numFmtId="0" fontId="1" fillId="34" borderId="13" xfId="0" applyNumberFormat="1" applyFont="1" applyFill="1" applyBorder="1" applyAlignment="1">
      <alignment horizontal="center" vertical="center" wrapText="1"/>
    </xf>
    <xf numFmtId="181" fontId="2" fillId="34" borderId="19" xfId="0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1" fillId="34" borderId="45" xfId="0" applyNumberFormat="1" applyFont="1" applyFill="1" applyBorder="1" applyAlignment="1">
      <alignment horizontal="center" vertical="center" wrapText="1"/>
    </xf>
    <xf numFmtId="1" fontId="1" fillId="34" borderId="30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2" fillId="34" borderId="47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8" xfId="53"/>
    <cellStyle name="Обычный 2" xfId="54"/>
    <cellStyle name="Обычный 2 12" xfId="55"/>
    <cellStyle name="Обычный 2 12 4" xfId="56"/>
    <cellStyle name="Обычный 3" xfId="57"/>
    <cellStyle name="Обычный 6" xfId="58"/>
    <cellStyle name="Обычный 7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2\&#1086;&#1073;&#1097;&#1072;&#1103;%20&#1087;&#1072;&#1087;&#1082;&#1072;\Users\mokp\AppData\Local\Temp\&#1047;&#1040;&#1050;&#1059;&#1055;&#1050;&#1048;\&#1055;&#1083;&#1072;&#1085;%20&#1079;&#1072;&#1082;&#1091;&#1087;&#1086;&#1082;\&#1047;&#1040;&#1050;&#1059;&#1055;&#1050;&#1048;\&#1055;&#1083;&#1072;&#1085;%20&#1079;&#1072;&#1082;&#1091;&#1087;&#1086;&#1082;\&#1047;&#1072;&#1103;&#1074;&#1082;&#1080;%20&#1054;&#1090;&#1076;&#1077;&#1083;&#1086;&#1074;,%20&#1056;&#1091;&#1076;&#1085;&#1080;&#1082;&#1086;&#1074;\&#1047;&#1072;&#1103;&#1074;&#1082;&#1072;%20&#1048;&#1058;_&#1048;&#1088;&#1082;&#1086;&#1083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Данные"/>
      <sheetName val="Лист1"/>
      <sheetName val="Заявка (2)"/>
      <sheetName val="ИТ Ирколь"/>
    </sheetNames>
    <sheetDataSet>
      <sheetData sheetId="1">
        <row r="2">
          <cell r="D2" t="str">
            <v>Кызылординская область, Шиелинский район</v>
          </cell>
        </row>
        <row r="3">
          <cell r="D3" t="str">
            <v>Акмолинская область, Енбекшильдерский район, г. Степняк</v>
          </cell>
        </row>
        <row r="4">
          <cell r="D4" t="str">
            <v>г.Астана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85.59.13.05.00.00.00" TargetMode="External" /><Relationship Id="rId2" Type="http://schemas.openxmlformats.org/officeDocument/2006/relationships/hyperlink" Target="http://enstru.skc.kz/ru/ntru/detail/?kpved=85.59.13.05.00.00.00" TargetMode="External" /><Relationship Id="rId3" Type="http://schemas.openxmlformats.org/officeDocument/2006/relationships/hyperlink" Target="http://enstru.skc.kz/ru/ntru/detail/?kpved=43.13.10.30.15.00.00" TargetMode="External" /><Relationship Id="rId4" Type="http://schemas.openxmlformats.org/officeDocument/2006/relationships/hyperlink" Target="http://enstru.skc.kz/ru/ntru/detail/?kpved=43.13.10.30.15.00.00" TargetMode="External" /><Relationship Id="rId5" Type="http://schemas.openxmlformats.org/officeDocument/2006/relationships/hyperlink" Target="http://enstru.skc.kz/ru/ntru/detail/?kpved=72.19.15.10.20.10.10" TargetMode="External" /><Relationship Id="rId6" Type="http://schemas.openxmlformats.org/officeDocument/2006/relationships/hyperlink" Target="http://enstru.skc.kz/ru/ntru/detail/?kpved=72.19.15.10.20.10.10" TargetMode="External" /><Relationship Id="rId7" Type="http://schemas.openxmlformats.org/officeDocument/2006/relationships/hyperlink" Target="http://enstru.skc.kz/ru/ntru/detail/?kpved=20.15.33.00.00.00.00.60.1" TargetMode="External" /><Relationship Id="rId8" Type="http://schemas.openxmlformats.org/officeDocument/2006/relationships/hyperlink" Target="http://enstru.skc.kz/ru/ntru/detail/?kpved=27.32.13.00.02.01.27.22.3" TargetMode="External" /><Relationship Id="rId9" Type="http://schemas.openxmlformats.org/officeDocument/2006/relationships/hyperlink" Target="http://enstru.skc.kz/ru/ntru/detail/?kpved=27.32.13.00.02.01.27.29.3" TargetMode="External" /><Relationship Id="rId10" Type="http://schemas.openxmlformats.org/officeDocument/2006/relationships/hyperlink" Target="http://enstru.skc.kz/ru/ntru/detail/?kpved=27.32.13.00.02.01.27.23.1" TargetMode="External" /><Relationship Id="rId11" Type="http://schemas.openxmlformats.org/officeDocument/2006/relationships/hyperlink" Target="http://enstru.skc.kz/ru/ntru/detail/?kpved=27.32.13.00.02.01.27.24.3" TargetMode="External" /><Relationship Id="rId12" Type="http://schemas.openxmlformats.org/officeDocument/2006/relationships/hyperlink" Target="http://enstru.skc.kz/ru/ntru/detail/?kpved=27.32.13.00.02.01.27.19.1" TargetMode="External" /><Relationship Id="rId13" Type="http://schemas.openxmlformats.org/officeDocument/2006/relationships/hyperlink" Target="http://enstru.skc.kz/ru/ntru/detail/?kpved=27.32.13.00.02.01.27.20.3" TargetMode="External" /><Relationship Id="rId14" Type="http://schemas.openxmlformats.org/officeDocument/2006/relationships/hyperlink" Target="http://enstru.skc.kz/ru/ntru/detail/?kpved=27.32.13.00.02.01.27.27.3" TargetMode="External" /><Relationship Id="rId15" Type="http://schemas.openxmlformats.org/officeDocument/2006/relationships/hyperlink" Target="http://enstru.skc.kz/ru/ntru/detail/?kpved=27.32.13.00.02.01.50.03.1" TargetMode="External" /><Relationship Id="rId16" Type="http://schemas.openxmlformats.org/officeDocument/2006/relationships/hyperlink" Target="http://enstru.skc.kz/ru/ntru/detail/?kpved=27.32.13.00.02.01.37.08.1" TargetMode="External" /><Relationship Id="rId17" Type="http://schemas.openxmlformats.org/officeDocument/2006/relationships/hyperlink" Target="http://enstru.skc.kz/ru/ntru/detail/?kpved=27.32.13.00.02.01.37.10.1" TargetMode="External" /><Relationship Id="rId18" Type="http://schemas.openxmlformats.org/officeDocument/2006/relationships/hyperlink" Target="http://enstru.skc.kz/ru/ntru/detail/?kpved=27.32.13.00.02.01.37.22.1" TargetMode="External" /><Relationship Id="rId19" Type="http://schemas.openxmlformats.org/officeDocument/2006/relationships/hyperlink" Target="http://enstru.skc.kz/ru/ntru/detail/?kpved=27.32.13.00.02.01.37.15.1" TargetMode="External" /><Relationship Id="rId20" Type="http://schemas.openxmlformats.org/officeDocument/2006/relationships/hyperlink" Target="http://enstru.skc.kz/ru/ntru/detail/?kpved=27.32.11.00.00.06.01.43.1" TargetMode="External" /><Relationship Id="rId21" Type="http://schemas.openxmlformats.org/officeDocument/2006/relationships/hyperlink" Target="http://enstru.skc.kz/ru/ntru/detail/?kpved=27.32.13.00.01.03.15.00.1" TargetMode="External" /><Relationship Id="rId22" Type="http://schemas.openxmlformats.org/officeDocument/2006/relationships/hyperlink" Target="http://enstru.skc.kz/ru/ntru/detail/?kpved=22.21.29.00.00.50.20.10.2" TargetMode="External" /><Relationship Id="rId23" Type="http://schemas.openxmlformats.org/officeDocument/2006/relationships/hyperlink" Target="http://enstru.skc.kz/ru/ntru/detail/?kpved=27.32.13.00.02.01.27.00.1" TargetMode="External" /><Relationship Id="rId24" Type="http://schemas.openxmlformats.org/officeDocument/2006/relationships/hyperlink" Target="http://enstru.skc.kz/ru/ntru/detail/?kpved=96.09.19.90.21.00.00" TargetMode="External" /><Relationship Id="rId25" Type="http://schemas.openxmlformats.org/officeDocument/2006/relationships/hyperlink" Target="http://enstru.skc.kz/ru/ntru/detail/?kpved=96.09.19.90.21.00.00" TargetMode="External" /><Relationship Id="rId26" Type="http://schemas.openxmlformats.org/officeDocument/2006/relationships/hyperlink" Target="http://enstru.skc.kz/ru/ntru/detail/?kpved=43.13.10.30.15.00.00" TargetMode="External" /><Relationship Id="rId27" Type="http://schemas.openxmlformats.org/officeDocument/2006/relationships/hyperlink" Target="http://enstru.skc.kz/ru/ntru/detail/?kpved=72.19.15.10.20.10.10" TargetMode="External" /><Relationship Id="rId28" Type="http://schemas.openxmlformats.org/officeDocument/2006/relationships/hyperlink" Target="http://enstru.skc.kz/ru/ntru/detail/?kpved=72.19.15.10.20.10.10" TargetMode="External" /><Relationship Id="rId29" Type="http://schemas.openxmlformats.org/officeDocument/2006/relationships/hyperlink" Target="http://enstru.skc.kz/ru/ntru/detail/?kpved=27.32.13.00.02.01.27.23.1" TargetMode="External" /><Relationship Id="rId30" Type="http://schemas.openxmlformats.org/officeDocument/2006/relationships/hyperlink" Target="http://enstru.skc.kz/ru/ntru/detail/?kpved=27.32.13.00.02.01.27.19.1" TargetMode="External" /><Relationship Id="rId31" Type="http://schemas.openxmlformats.org/officeDocument/2006/relationships/hyperlink" Target="http://enstru.skc.kz/ru/ntru/detail/?kpved=27.32.13.00.02.01.37.08.1" TargetMode="External" /><Relationship Id="rId32" Type="http://schemas.openxmlformats.org/officeDocument/2006/relationships/hyperlink" Target="http://enstru.skc.kz/ru/ntru/detail/?kpved=27.32.13.00.02.01.37.10.1" TargetMode="External" /><Relationship Id="rId33" Type="http://schemas.openxmlformats.org/officeDocument/2006/relationships/hyperlink" Target="http://enstru.skc.kz/ru/ntru/detail/?kpved=27.32.13.00.02.01.37.22.1" TargetMode="External" /><Relationship Id="rId34" Type="http://schemas.openxmlformats.org/officeDocument/2006/relationships/hyperlink" Target="http://enstru.skc.kz/ru/ntru/detail/?kpved=27.32.13.00.02.01.37.15.1" TargetMode="External" /><Relationship Id="rId35" Type="http://schemas.openxmlformats.org/officeDocument/2006/relationships/hyperlink" Target="http://enstru.skc.kz/ru/ntru/detail/?kpved=27.32.13.00.02.03.05.01.1" TargetMode="External" /><Relationship Id="rId36" Type="http://schemas.openxmlformats.org/officeDocument/2006/relationships/hyperlink" Target="http://enstru.skc.kz/ru/ntru/detail/?kpved=27.32.13.00.02.01.27.00.1" TargetMode="External" /><Relationship Id="rId37" Type="http://schemas.openxmlformats.org/officeDocument/2006/relationships/hyperlink" Target="http://enstru.skc.kz/ru/ntru/detail/?kpved=27.32.11.00.00.06.01.43.1" TargetMode="External" /><Relationship Id="rId38" Type="http://schemas.openxmlformats.org/officeDocument/2006/relationships/hyperlink" Target="http://enstru.skc.kz/ru/ntru/detail/?kpved=27.32.13.00.01.03.15.00.1" TargetMode="External" /><Relationship Id="rId39" Type="http://schemas.openxmlformats.org/officeDocument/2006/relationships/hyperlink" Target="http://enstru.skc.kz/ru/ntru/detail/?kpved=22.21.29.00.00.50.20.10.2" TargetMode="External" /><Relationship Id="rId40" Type="http://schemas.openxmlformats.org/officeDocument/2006/relationships/hyperlink" Target="http://enstru.skc.kz/ru/ntru/detail/?kpved=72.19.15.10.20.10.10" TargetMode="External" /><Relationship Id="rId41" Type="http://schemas.openxmlformats.org/officeDocument/2006/relationships/hyperlink" Target="http://enstru.skc.kz/ru/ntru/detail/?kpved=43.13.10.30.15.00.00" TargetMode="External" /><Relationship Id="rId42" Type="http://schemas.openxmlformats.org/officeDocument/2006/relationships/hyperlink" Target="http://enstru.skc.kz/ru/ntru/detail/?kpved=20.13.25.00.00.10.00.25.1" TargetMode="External" /><Relationship Id="rId43" Type="http://schemas.openxmlformats.org/officeDocument/2006/relationships/hyperlink" Target="http://enstru.skc.kz/ru/ntru/detail/?kpved=20.15.33.00.00.00.00.60.1" TargetMode="External" /><Relationship Id="rId44" Type="http://schemas.openxmlformats.org/officeDocument/2006/relationships/hyperlink" Target="http://enstru.skc.kz/ru/ntru/detail/?kpved=20.13.25.00.00.10.00.25.1" TargetMode="External" /><Relationship Id="rId45" Type="http://schemas.openxmlformats.org/officeDocument/2006/relationships/hyperlink" Target="http://enstru.skc.kz/ru/ntru/detail/?kpved=43.13.10.30.15.00.00" TargetMode="External" /><Relationship Id="rId46" Type="http://schemas.openxmlformats.org/officeDocument/2006/relationships/hyperlink" Target="http://enstru.skc.kz/ru/ntru/detail/?kpved=43.13.10.30.15.00.00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188"/>
  <sheetViews>
    <sheetView tabSelected="1" zoomScale="80" zoomScaleNormal="80" zoomScaleSheetLayoutView="70" zoomScalePageLayoutView="0" workbookViewId="0" topLeftCell="D17">
      <pane ySplit="14" topLeftCell="A31" activePane="bottomLeft" state="frozen"/>
      <selection pane="topLeft" activeCell="A17" sqref="A17"/>
      <selection pane="bottomLeft" activeCell="Q27" sqref="Q27:X27"/>
    </sheetView>
  </sheetViews>
  <sheetFormatPr defaultColWidth="10.66015625" defaultRowHeight="11.25" outlineLevelRow="1"/>
  <cols>
    <col min="1" max="1" width="8.33203125" style="12" customWidth="1"/>
    <col min="2" max="2" width="21.5" style="12" customWidth="1"/>
    <col min="3" max="3" width="29.66015625" style="12" customWidth="1"/>
    <col min="4" max="4" width="20" style="12" customWidth="1"/>
    <col min="5" max="5" width="21.5" style="12" customWidth="1"/>
    <col min="6" max="6" width="27" style="12" customWidth="1"/>
    <col min="7" max="7" width="13.66015625" style="12" customWidth="1"/>
    <col min="8" max="8" width="11.33203125" style="12" customWidth="1"/>
    <col min="9" max="9" width="15.5" style="12" customWidth="1"/>
    <col min="10" max="10" width="18.33203125" style="12" customWidth="1"/>
    <col min="11" max="11" width="9.33203125" style="12" customWidth="1"/>
    <col min="12" max="12" width="17" style="12" customWidth="1"/>
    <col min="13" max="13" width="16" style="12" customWidth="1"/>
    <col min="14" max="14" width="19.83203125" style="12" customWidth="1"/>
    <col min="15" max="15" width="18.5" style="12" customWidth="1"/>
    <col min="16" max="16" width="20" style="12" customWidth="1"/>
    <col min="17" max="17" width="19" style="12" customWidth="1"/>
    <col min="18" max="18" width="18.66015625" style="12" customWidth="1"/>
    <col min="19" max="19" width="15.66015625" style="12" customWidth="1"/>
    <col min="20" max="20" width="23.33203125" style="12" customWidth="1"/>
    <col min="21" max="21" width="22.66015625" style="12" customWidth="1"/>
    <col min="22" max="22" width="21" style="12" customWidth="1"/>
    <col min="23" max="23" width="11" style="12" customWidth="1"/>
    <col min="24" max="24" width="15.66015625" style="12" customWidth="1"/>
    <col min="25" max="25" width="18.66015625" style="11" customWidth="1"/>
    <col min="26" max="27" width="18.83203125" style="86" bestFit="1" customWidth="1"/>
    <col min="28" max="28" width="22.83203125" style="86" customWidth="1"/>
    <col min="29" max="29" width="20.33203125" style="86" bestFit="1" customWidth="1"/>
    <col min="30" max="30" width="22.83203125" style="86" customWidth="1"/>
    <col min="31" max="31" width="10.66015625" style="86" customWidth="1"/>
    <col min="32" max="32" width="27.5" style="86" customWidth="1"/>
    <col min="33" max="16384" width="10.66015625" style="86" customWidth="1"/>
  </cols>
  <sheetData>
    <row r="1" spans="4:25" s="13" customFormat="1" ht="12.75">
      <c r="D1" s="14"/>
      <c r="E1" s="14"/>
      <c r="F1" s="14"/>
      <c r="G1" s="14"/>
      <c r="H1" s="14"/>
      <c r="I1" s="14"/>
      <c r="J1" s="14"/>
      <c r="K1" s="14"/>
      <c r="M1" s="14"/>
      <c r="S1" s="14"/>
      <c r="U1" s="125"/>
      <c r="V1" s="125"/>
      <c r="W1" s="125"/>
      <c r="Y1" s="15"/>
    </row>
    <row r="2" spans="2:25" s="13" customFormat="1" ht="12.75">
      <c r="B2" s="218" t="s">
        <v>39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15"/>
    </row>
    <row r="3" spans="2:25" s="13" customFormat="1" ht="13.5" thickBot="1">
      <c r="B3" s="16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126"/>
      <c r="Y3" s="15"/>
    </row>
    <row r="4" spans="1:25" s="13" customFormat="1" ht="12.75">
      <c r="A4" s="17"/>
      <c r="B4" s="17"/>
      <c r="C4" s="17"/>
      <c r="D4" s="17"/>
      <c r="E4" s="17"/>
      <c r="F4" s="17"/>
      <c r="G4" s="17"/>
      <c r="H4" s="17"/>
      <c r="I4" s="18"/>
      <c r="J4" s="18"/>
      <c r="K4" s="18"/>
      <c r="L4" s="17"/>
      <c r="M4" s="19"/>
      <c r="N4" s="19"/>
      <c r="O4" s="19"/>
      <c r="P4" s="19"/>
      <c r="Q4" s="19"/>
      <c r="R4" s="19"/>
      <c r="S4" s="220" t="s">
        <v>42</v>
      </c>
      <c r="T4" s="221"/>
      <c r="U4" s="221"/>
      <c r="V4" s="221"/>
      <c r="W4" s="221"/>
      <c r="X4" s="222"/>
      <c r="Y4" s="15"/>
    </row>
    <row r="5" spans="1:25" s="13" customFormat="1" ht="13.5" thickBot="1">
      <c r="A5" s="17"/>
      <c r="B5" s="17"/>
      <c r="C5" s="17"/>
      <c r="D5" s="17"/>
      <c r="E5" s="17"/>
      <c r="F5" s="17"/>
      <c r="G5" s="17"/>
      <c r="H5" s="17"/>
      <c r="I5" s="18"/>
      <c r="J5" s="18"/>
      <c r="K5" s="18"/>
      <c r="L5" s="17"/>
      <c r="M5" s="19"/>
      <c r="N5" s="19"/>
      <c r="O5" s="19"/>
      <c r="P5" s="19"/>
      <c r="Q5" s="19"/>
      <c r="R5" s="19"/>
      <c r="S5" s="223"/>
      <c r="T5" s="224"/>
      <c r="U5" s="224"/>
      <c r="V5" s="224"/>
      <c r="W5" s="224"/>
      <c r="X5" s="225"/>
      <c r="Y5" s="15"/>
    </row>
    <row r="6" spans="1:25" s="13" customFormat="1" ht="13.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38" t="s">
        <v>43</v>
      </c>
      <c r="T6" s="239"/>
      <c r="U6" s="239"/>
      <c r="V6" s="239"/>
      <c r="W6" s="239"/>
      <c r="X6" s="240" t="s">
        <v>41</v>
      </c>
      <c r="Y6" s="15"/>
    </row>
    <row r="7" spans="1:25" s="13" customFormat="1" ht="13.5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26" t="s">
        <v>67</v>
      </c>
      <c r="R7" s="227"/>
      <c r="S7" s="227"/>
      <c r="T7" s="227"/>
      <c r="U7" s="227"/>
      <c r="V7" s="227"/>
      <c r="W7" s="227"/>
      <c r="X7" s="228"/>
      <c r="Y7" s="15"/>
    </row>
    <row r="8" spans="1:25" s="13" customFormat="1" ht="13.5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26" t="s">
        <v>86</v>
      </c>
      <c r="R8" s="227"/>
      <c r="S8" s="227"/>
      <c r="T8" s="227"/>
      <c r="U8" s="227"/>
      <c r="V8" s="227"/>
      <c r="W8" s="227"/>
      <c r="X8" s="228"/>
      <c r="Y8" s="15"/>
    </row>
    <row r="9" spans="1:25" s="13" customFormat="1" ht="13.5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26" t="s">
        <v>280</v>
      </c>
      <c r="R9" s="227"/>
      <c r="S9" s="227"/>
      <c r="T9" s="227"/>
      <c r="U9" s="227"/>
      <c r="V9" s="227"/>
      <c r="W9" s="227"/>
      <c r="X9" s="228"/>
      <c r="Y9" s="15"/>
    </row>
    <row r="10" spans="1:25" s="13" customFormat="1" ht="13.5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6" t="s">
        <v>309</v>
      </c>
      <c r="R10" s="227"/>
      <c r="S10" s="227"/>
      <c r="T10" s="227"/>
      <c r="U10" s="227"/>
      <c r="V10" s="227"/>
      <c r="W10" s="227"/>
      <c r="X10" s="228"/>
      <c r="Y10" s="15"/>
    </row>
    <row r="11" spans="1:25" s="13" customFormat="1" ht="13.5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6" t="s">
        <v>312</v>
      </c>
      <c r="R11" s="227"/>
      <c r="S11" s="227"/>
      <c r="T11" s="227"/>
      <c r="U11" s="227"/>
      <c r="V11" s="227"/>
      <c r="W11" s="227"/>
      <c r="X11" s="228"/>
      <c r="Y11" s="15"/>
    </row>
    <row r="12" spans="1:25" s="13" customFormat="1" ht="13.5" thickBo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6" t="s">
        <v>322</v>
      </c>
      <c r="R12" s="227"/>
      <c r="S12" s="227"/>
      <c r="T12" s="227"/>
      <c r="U12" s="227"/>
      <c r="V12" s="227"/>
      <c r="W12" s="227"/>
      <c r="X12" s="228"/>
      <c r="Y12" s="15"/>
    </row>
    <row r="13" spans="1:25" s="13" customFormat="1" ht="13.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6" t="s">
        <v>325</v>
      </c>
      <c r="R13" s="227"/>
      <c r="S13" s="227"/>
      <c r="T13" s="227"/>
      <c r="U13" s="227"/>
      <c r="V13" s="227"/>
      <c r="W13" s="227"/>
      <c r="X13" s="228"/>
      <c r="Y13" s="15"/>
    </row>
    <row r="14" spans="1:25" s="13" customFormat="1" ht="13.5" thickBo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6" t="s">
        <v>332</v>
      </c>
      <c r="R14" s="227"/>
      <c r="S14" s="227"/>
      <c r="T14" s="227"/>
      <c r="U14" s="227"/>
      <c r="V14" s="227"/>
      <c r="W14" s="227"/>
      <c r="X14" s="228"/>
      <c r="Y14" s="15"/>
    </row>
    <row r="15" spans="1:25" s="13" customFormat="1" ht="13.5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6" t="s">
        <v>339</v>
      </c>
      <c r="R15" s="227"/>
      <c r="S15" s="227"/>
      <c r="T15" s="227"/>
      <c r="U15" s="227"/>
      <c r="V15" s="227"/>
      <c r="W15" s="227"/>
      <c r="X15" s="228"/>
      <c r="Y15" s="15"/>
    </row>
    <row r="16" spans="1:25" s="13" customFormat="1" ht="13.5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6" t="s">
        <v>344</v>
      </c>
      <c r="R16" s="227"/>
      <c r="S16" s="227"/>
      <c r="T16" s="227"/>
      <c r="U16" s="227"/>
      <c r="V16" s="227"/>
      <c r="W16" s="227"/>
      <c r="X16" s="228"/>
      <c r="Y16" s="15"/>
    </row>
    <row r="17" spans="1:25" s="13" customFormat="1" ht="13.5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26" t="s">
        <v>345</v>
      </c>
      <c r="R17" s="227"/>
      <c r="S17" s="227"/>
      <c r="T17" s="227"/>
      <c r="U17" s="227"/>
      <c r="V17" s="227"/>
      <c r="W17" s="227"/>
      <c r="X17" s="228"/>
      <c r="Y17" s="15"/>
    </row>
    <row r="18" spans="1:25" s="13" customFormat="1" ht="13.5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26" t="s">
        <v>347</v>
      </c>
      <c r="R18" s="227"/>
      <c r="S18" s="227"/>
      <c r="T18" s="227"/>
      <c r="U18" s="227"/>
      <c r="V18" s="227"/>
      <c r="W18" s="227"/>
      <c r="X18" s="228"/>
      <c r="Y18" s="15"/>
    </row>
    <row r="19" spans="1:25" s="13" customFormat="1" ht="13.5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26" t="s">
        <v>355</v>
      </c>
      <c r="R19" s="227"/>
      <c r="S19" s="227"/>
      <c r="T19" s="227"/>
      <c r="U19" s="227"/>
      <c r="V19" s="227"/>
      <c r="W19" s="227"/>
      <c r="X19" s="228"/>
      <c r="Y19" s="15"/>
    </row>
    <row r="20" spans="1:25" s="13" customFormat="1" ht="13.5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26" t="s">
        <v>374</v>
      </c>
      <c r="R20" s="227"/>
      <c r="S20" s="227"/>
      <c r="T20" s="227"/>
      <c r="U20" s="227"/>
      <c r="V20" s="227"/>
      <c r="W20" s="227"/>
      <c r="X20" s="228"/>
      <c r="Y20" s="15"/>
    </row>
    <row r="21" spans="1:25" s="13" customFormat="1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26" t="s">
        <v>378</v>
      </c>
      <c r="R21" s="227"/>
      <c r="S21" s="227"/>
      <c r="T21" s="227"/>
      <c r="U21" s="227"/>
      <c r="V21" s="227"/>
      <c r="W21" s="227"/>
      <c r="X21" s="228"/>
      <c r="Y21" s="15"/>
    </row>
    <row r="22" spans="1:25" s="13" customFormat="1" ht="13.5" thickBo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26" t="s">
        <v>379</v>
      </c>
      <c r="R22" s="227"/>
      <c r="S22" s="227"/>
      <c r="T22" s="227"/>
      <c r="U22" s="227"/>
      <c r="V22" s="227"/>
      <c r="W22" s="227"/>
      <c r="X22" s="228"/>
      <c r="Y22" s="15"/>
    </row>
    <row r="23" spans="1:25" s="13" customFormat="1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26" t="s">
        <v>381</v>
      </c>
      <c r="R23" s="227"/>
      <c r="S23" s="227"/>
      <c r="T23" s="227"/>
      <c r="U23" s="227"/>
      <c r="V23" s="227"/>
      <c r="W23" s="227"/>
      <c r="X23" s="228"/>
      <c r="Y23" s="15"/>
    </row>
    <row r="24" spans="1:25" s="13" customFormat="1" ht="13.5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26" t="s">
        <v>383</v>
      </c>
      <c r="R24" s="227"/>
      <c r="S24" s="227"/>
      <c r="T24" s="227"/>
      <c r="U24" s="227"/>
      <c r="V24" s="227"/>
      <c r="W24" s="227"/>
      <c r="X24" s="228"/>
      <c r="Y24" s="15"/>
    </row>
    <row r="25" spans="1:25" s="13" customFormat="1" ht="13.5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26" t="s">
        <v>386</v>
      </c>
      <c r="R25" s="227"/>
      <c r="S25" s="227"/>
      <c r="T25" s="227"/>
      <c r="U25" s="227"/>
      <c r="V25" s="227"/>
      <c r="W25" s="227"/>
      <c r="X25" s="228"/>
      <c r="Y25" s="15"/>
    </row>
    <row r="26" spans="1:25" s="13" customFormat="1" ht="13.5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26" t="s">
        <v>390</v>
      </c>
      <c r="R26" s="227"/>
      <c r="S26" s="227"/>
      <c r="T26" s="227"/>
      <c r="U26" s="227"/>
      <c r="V26" s="227"/>
      <c r="W26" s="227"/>
      <c r="X26" s="228"/>
      <c r="Y26" s="15"/>
    </row>
    <row r="27" spans="1:25" s="13" customFormat="1" ht="13.5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26" t="s">
        <v>430</v>
      </c>
      <c r="R27" s="227"/>
      <c r="S27" s="227"/>
      <c r="T27" s="227"/>
      <c r="U27" s="227"/>
      <c r="V27" s="227"/>
      <c r="W27" s="227"/>
      <c r="X27" s="228"/>
      <c r="Y27" s="15"/>
    </row>
    <row r="28" spans="1:25" s="13" customFormat="1" ht="13.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5"/>
    </row>
    <row r="29" spans="1:25" s="21" customFormat="1" ht="39" customHeight="1" thickBot="1">
      <c r="A29" s="244" t="s">
        <v>0</v>
      </c>
      <c r="B29" s="230" t="s">
        <v>1</v>
      </c>
      <c r="C29" s="241" t="s">
        <v>2</v>
      </c>
      <c r="D29" s="230" t="s">
        <v>3</v>
      </c>
      <c r="E29" s="241" t="s">
        <v>4</v>
      </c>
      <c r="F29" s="230" t="s">
        <v>5</v>
      </c>
      <c r="G29" s="241" t="s">
        <v>6</v>
      </c>
      <c r="H29" s="230" t="s">
        <v>7</v>
      </c>
      <c r="I29" s="241" t="s">
        <v>8</v>
      </c>
      <c r="J29" s="230" t="s">
        <v>9</v>
      </c>
      <c r="K29" s="230" t="s">
        <v>10</v>
      </c>
      <c r="L29" s="241" t="s">
        <v>11</v>
      </c>
      <c r="M29" s="230" t="s">
        <v>12</v>
      </c>
      <c r="N29" s="231" t="s">
        <v>372</v>
      </c>
      <c r="O29" s="232"/>
      <c r="P29" s="232"/>
      <c r="Q29" s="232"/>
      <c r="R29" s="233"/>
      <c r="S29" s="230" t="s">
        <v>13</v>
      </c>
      <c r="T29" s="241" t="s">
        <v>269</v>
      </c>
      <c r="U29" s="230" t="s">
        <v>268</v>
      </c>
      <c r="V29" s="230" t="s">
        <v>14</v>
      </c>
      <c r="W29" s="241" t="s">
        <v>15</v>
      </c>
      <c r="X29" s="230" t="s">
        <v>16</v>
      </c>
      <c r="Y29" s="20"/>
    </row>
    <row r="30" spans="1:25" s="21" customFormat="1" ht="54.75" customHeight="1" thickBot="1">
      <c r="A30" s="244"/>
      <c r="B30" s="230"/>
      <c r="C30" s="241"/>
      <c r="D30" s="230"/>
      <c r="E30" s="241"/>
      <c r="F30" s="230"/>
      <c r="G30" s="241"/>
      <c r="H30" s="230"/>
      <c r="I30" s="241"/>
      <c r="J30" s="230"/>
      <c r="K30" s="230"/>
      <c r="L30" s="241"/>
      <c r="M30" s="230"/>
      <c r="N30" s="22" t="s">
        <v>44</v>
      </c>
      <c r="O30" s="23" t="s">
        <v>45</v>
      </c>
      <c r="P30" s="22" t="s">
        <v>46</v>
      </c>
      <c r="Q30" s="23" t="s">
        <v>47</v>
      </c>
      <c r="R30" s="22" t="s">
        <v>48</v>
      </c>
      <c r="S30" s="230"/>
      <c r="T30" s="241"/>
      <c r="U30" s="230"/>
      <c r="V30" s="230"/>
      <c r="W30" s="241"/>
      <c r="X30" s="230"/>
      <c r="Y30" s="20"/>
    </row>
    <row r="31" spans="1:25" s="12" customFormat="1" ht="13.5" thickBot="1">
      <c r="A31" s="24">
        <v>1</v>
      </c>
      <c r="B31" s="25">
        <v>2</v>
      </c>
      <c r="C31" s="135">
        <v>3</v>
      </c>
      <c r="D31" s="25">
        <v>4</v>
      </c>
      <c r="E31" s="135">
        <v>5</v>
      </c>
      <c r="F31" s="25">
        <v>6</v>
      </c>
      <c r="G31" s="25">
        <v>7</v>
      </c>
      <c r="H31" s="135">
        <v>8</v>
      </c>
      <c r="I31" s="25">
        <v>9</v>
      </c>
      <c r="J31" s="135">
        <v>10</v>
      </c>
      <c r="K31" s="25">
        <v>11</v>
      </c>
      <c r="L31" s="135">
        <v>12</v>
      </c>
      <c r="M31" s="25">
        <v>13</v>
      </c>
      <c r="N31" s="245">
        <v>14</v>
      </c>
      <c r="O31" s="245"/>
      <c r="P31" s="245"/>
      <c r="Q31" s="245"/>
      <c r="R31" s="245"/>
      <c r="S31" s="25">
        <v>15</v>
      </c>
      <c r="T31" s="135">
        <v>16</v>
      </c>
      <c r="U31" s="25">
        <v>17</v>
      </c>
      <c r="V31" s="135">
        <v>18</v>
      </c>
      <c r="W31" s="25">
        <v>19</v>
      </c>
      <c r="X31" s="26">
        <v>20</v>
      </c>
      <c r="Y31" s="11"/>
    </row>
    <row r="32" spans="1:25" s="27" customFormat="1" ht="13.5" outlineLevel="1" thickBot="1">
      <c r="A32" s="246" t="s">
        <v>83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8"/>
      <c r="Y32" s="20"/>
    </row>
    <row r="33" spans="1:32" s="27" customFormat="1" ht="76.5" outlineLevel="1">
      <c r="A33" s="52" t="s">
        <v>193</v>
      </c>
      <c r="B33" s="110" t="s">
        <v>87</v>
      </c>
      <c r="C33" s="111" t="s">
        <v>89</v>
      </c>
      <c r="D33" s="111" t="s">
        <v>90</v>
      </c>
      <c r="E33" s="111" t="s">
        <v>282</v>
      </c>
      <c r="F33" s="111" t="s">
        <v>91</v>
      </c>
      <c r="G33" s="112" t="s">
        <v>23</v>
      </c>
      <c r="H33" s="113" t="s">
        <v>262</v>
      </c>
      <c r="I33" s="110" t="s">
        <v>271</v>
      </c>
      <c r="J33" s="110" t="s">
        <v>68</v>
      </c>
      <c r="K33" s="55" t="s">
        <v>88</v>
      </c>
      <c r="L33" s="114">
        <v>0.3</v>
      </c>
      <c r="M33" s="111" t="s">
        <v>186</v>
      </c>
      <c r="N33" s="115"/>
      <c r="O33" s="116">
        <v>1950</v>
      </c>
      <c r="P33" s="116">
        <v>1985.82</v>
      </c>
      <c r="Q33" s="116">
        <v>1986.174</v>
      </c>
      <c r="R33" s="116"/>
      <c r="S33" s="116">
        <v>51785.71</v>
      </c>
      <c r="T33" s="116">
        <v>0</v>
      </c>
      <c r="U33" s="116">
        <f aca="true" t="shared" si="0" ref="U33:U53">T33*1.12</f>
        <v>0</v>
      </c>
      <c r="V33" s="110" t="s">
        <v>69</v>
      </c>
      <c r="W33" s="110">
        <v>2015</v>
      </c>
      <c r="X33" s="117" t="s">
        <v>307</v>
      </c>
      <c r="Y33" s="20"/>
      <c r="Z33" s="30"/>
      <c r="AA33" s="30"/>
      <c r="AB33" s="30"/>
      <c r="AC33" s="30"/>
      <c r="AD33" s="30"/>
      <c r="AF33" s="31"/>
    </row>
    <row r="34" spans="1:32" s="27" customFormat="1" ht="76.5" outlineLevel="1">
      <c r="A34" s="2" t="s">
        <v>305</v>
      </c>
      <c r="B34" s="32" t="s">
        <v>87</v>
      </c>
      <c r="C34" s="1" t="s">
        <v>89</v>
      </c>
      <c r="D34" s="1" t="s">
        <v>90</v>
      </c>
      <c r="E34" s="1" t="s">
        <v>282</v>
      </c>
      <c r="F34" s="33" t="s">
        <v>91</v>
      </c>
      <c r="G34" s="34" t="s">
        <v>23</v>
      </c>
      <c r="H34" s="35" t="s">
        <v>262</v>
      </c>
      <c r="I34" s="32" t="s">
        <v>271</v>
      </c>
      <c r="J34" s="32" t="s">
        <v>68</v>
      </c>
      <c r="K34" s="3" t="s">
        <v>88</v>
      </c>
      <c r="L34" s="36">
        <v>0</v>
      </c>
      <c r="M34" s="33" t="s">
        <v>186</v>
      </c>
      <c r="N34" s="37"/>
      <c r="O34" s="29">
        <v>1950</v>
      </c>
      <c r="P34" s="29">
        <v>1950</v>
      </c>
      <c r="Q34" s="29">
        <v>1730.74</v>
      </c>
      <c r="R34" s="29"/>
      <c r="S34" s="29">
        <v>54464.29</v>
      </c>
      <c r="T34" s="29">
        <v>0</v>
      </c>
      <c r="U34" s="29">
        <f t="shared" si="0"/>
        <v>0</v>
      </c>
      <c r="V34" s="32" t="s">
        <v>22</v>
      </c>
      <c r="W34" s="32">
        <v>2015</v>
      </c>
      <c r="X34" s="39" t="s">
        <v>317</v>
      </c>
      <c r="Y34" s="20"/>
      <c r="Z34" s="30"/>
      <c r="AA34" s="30"/>
      <c r="AB34" s="30"/>
      <c r="AC34" s="30"/>
      <c r="AD34" s="30"/>
      <c r="AF34" s="31"/>
    </row>
    <row r="35" spans="1:32" s="27" customFormat="1" ht="51" outlineLevel="1">
      <c r="A35" s="2" t="s">
        <v>315</v>
      </c>
      <c r="B35" s="32" t="s">
        <v>87</v>
      </c>
      <c r="C35" s="1" t="s">
        <v>336</v>
      </c>
      <c r="D35" s="1" t="s">
        <v>333</v>
      </c>
      <c r="E35" s="1" t="s">
        <v>342</v>
      </c>
      <c r="F35" s="33" t="s">
        <v>91</v>
      </c>
      <c r="G35" s="34" t="s">
        <v>23</v>
      </c>
      <c r="H35" s="35" t="s">
        <v>262</v>
      </c>
      <c r="I35" s="32" t="s">
        <v>21</v>
      </c>
      <c r="J35" s="32" t="s">
        <v>316</v>
      </c>
      <c r="K35" s="3" t="s">
        <v>88</v>
      </c>
      <c r="L35" s="36">
        <v>0.3</v>
      </c>
      <c r="M35" s="33" t="s">
        <v>186</v>
      </c>
      <c r="N35" s="37"/>
      <c r="O35" s="29">
        <v>1950</v>
      </c>
      <c r="P35" s="29">
        <v>1950</v>
      </c>
      <c r="Q35" s="29">
        <v>1730.74</v>
      </c>
      <c r="R35" s="29"/>
      <c r="S35" s="29">
        <v>54464.29</v>
      </c>
      <c r="T35" s="29">
        <v>0</v>
      </c>
      <c r="U35" s="29">
        <f t="shared" si="0"/>
        <v>0</v>
      </c>
      <c r="V35" s="32" t="s">
        <v>22</v>
      </c>
      <c r="W35" s="32">
        <v>2015</v>
      </c>
      <c r="X35" s="39" t="s">
        <v>40</v>
      </c>
      <c r="Y35" s="20"/>
      <c r="Z35" s="30"/>
      <c r="AA35" s="30"/>
      <c r="AB35" s="30"/>
      <c r="AC35" s="30"/>
      <c r="AD35" s="30"/>
      <c r="AF35" s="31"/>
    </row>
    <row r="36" spans="1:32" s="27" customFormat="1" ht="51" outlineLevel="1">
      <c r="A36" s="2" t="s">
        <v>327</v>
      </c>
      <c r="B36" s="32" t="s">
        <v>87</v>
      </c>
      <c r="C36" s="1" t="s">
        <v>336</v>
      </c>
      <c r="D36" s="1" t="s">
        <v>333</v>
      </c>
      <c r="E36" s="1" t="s">
        <v>342</v>
      </c>
      <c r="F36" s="33" t="s">
        <v>91</v>
      </c>
      <c r="G36" s="34" t="s">
        <v>23</v>
      </c>
      <c r="H36" s="35" t="s">
        <v>262</v>
      </c>
      <c r="I36" s="32" t="s">
        <v>326</v>
      </c>
      <c r="J36" s="32" t="s">
        <v>316</v>
      </c>
      <c r="K36" s="3" t="s">
        <v>88</v>
      </c>
      <c r="L36" s="36">
        <v>0.3</v>
      </c>
      <c r="M36" s="33" t="s">
        <v>186</v>
      </c>
      <c r="N36" s="37"/>
      <c r="O36" s="29">
        <v>1950</v>
      </c>
      <c r="P36" s="29">
        <v>1950</v>
      </c>
      <c r="Q36" s="29">
        <v>1730.74</v>
      </c>
      <c r="R36" s="29"/>
      <c r="S36" s="29">
        <v>54464.29</v>
      </c>
      <c r="T36" s="29">
        <v>0</v>
      </c>
      <c r="U36" s="29">
        <f t="shared" si="0"/>
        <v>0</v>
      </c>
      <c r="V36" s="32" t="s">
        <v>22</v>
      </c>
      <c r="W36" s="32">
        <v>2016</v>
      </c>
      <c r="X36" s="39" t="s">
        <v>310</v>
      </c>
      <c r="Y36" s="20"/>
      <c r="Z36" s="30"/>
      <c r="AA36" s="30"/>
      <c r="AB36" s="30"/>
      <c r="AC36" s="30"/>
      <c r="AD36" s="30"/>
      <c r="AF36" s="31"/>
    </row>
    <row r="37" spans="1:32" s="27" customFormat="1" ht="51" outlineLevel="1">
      <c r="A37" s="2" t="s">
        <v>330</v>
      </c>
      <c r="B37" s="32" t="s">
        <v>87</v>
      </c>
      <c r="C37" s="1" t="s">
        <v>336</v>
      </c>
      <c r="D37" s="1" t="s">
        <v>333</v>
      </c>
      <c r="E37" s="1" t="s">
        <v>342</v>
      </c>
      <c r="F37" s="33" t="s">
        <v>91</v>
      </c>
      <c r="G37" s="34" t="s">
        <v>23</v>
      </c>
      <c r="H37" s="35" t="s">
        <v>262</v>
      </c>
      <c r="I37" s="32" t="s">
        <v>326</v>
      </c>
      <c r="J37" s="32" t="s">
        <v>316</v>
      </c>
      <c r="K37" s="3" t="s">
        <v>88</v>
      </c>
      <c r="L37" s="36">
        <v>0.3</v>
      </c>
      <c r="M37" s="33" t="s">
        <v>186</v>
      </c>
      <c r="N37" s="37"/>
      <c r="O37" s="29">
        <v>1950</v>
      </c>
      <c r="P37" s="29">
        <v>1950</v>
      </c>
      <c r="Q37" s="29">
        <v>1006.78</v>
      </c>
      <c r="R37" s="29"/>
      <c r="S37" s="29">
        <v>62500</v>
      </c>
      <c r="T37" s="29">
        <v>0</v>
      </c>
      <c r="U37" s="29">
        <f>T37*1.12</f>
        <v>0</v>
      </c>
      <c r="V37" s="32" t="s">
        <v>22</v>
      </c>
      <c r="W37" s="32">
        <v>2016</v>
      </c>
      <c r="X37" s="39" t="s">
        <v>51</v>
      </c>
      <c r="Y37" s="20"/>
      <c r="Z37" s="30"/>
      <c r="AA37" s="30"/>
      <c r="AB37" s="30"/>
      <c r="AC37" s="30"/>
      <c r="AD37" s="30"/>
      <c r="AF37" s="31"/>
    </row>
    <row r="38" spans="1:32" s="27" customFormat="1" ht="51" outlineLevel="1">
      <c r="A38" s="2" t="s">
        <v>371</v>
      </c>
      <c r="B38" s="32" t="s">
        <v>87</v>
      </c>
      <c r="C38" s="1" t="s">
        <v>336</v>
      </c>
      <c r="D38" s="1" t="s">
        <v>333</v>
      </c>
      <c r="E38" s="1" t="s">
        <v>342</v>
      </c>
      <c r="F38" s="33" t="s">
        <v>91</v>
      </c>
      <c r="G38" s="34" t="s">
        <v>23</v>
      </c>
      <c r="H38" s="35" t="s">
        <v>262</v>
      </c>
      <c r="I38" s="32" t="s">
        <v>326</v>
      </c>
      <c r="J38" s="32" t="s">
        <v>316</v>
      </c>
      <c r="K38" s="3" t="s">
        <v>88</v>
      </c>
      <c r="L38" s="36">
        <v>0.3</v>
      </c>
      <c r="M38" s="33" t="s">
        <v>186</v>
      </c>
      <c r="N38" s="37"/>
      <c r="O38" s="29">
        <v>2031</v>
      </c>
      <c r="P38" s="29">
        <v>1950</v>
      </c>
      <c r="Q38" s="29">
        <v>1006.78</v>
      </c>
      <c r="R38" s="29"/>
      <c r="S38" s="29">
        <v>62500</v>
      </c>
      <c r="T38" s="29"/>
      <c r="U38" s="29"/>
      <c r="V38" s="32" t="s">
        <v>22</v>
      </c>
      <c r="W38" s="32">
        <v>2016</v>
      </c>
      <c r="X38" s="39"/>
      <c r="Y38" s="20"/>
      <c r="Z38" s="30"/>
      <c r="AA38" s="30"/>
      <c r="AB38" s="30"/>
      <c r="AC38" s="30"/>
      <c r="AD38" s="30"/>
      <c r="AF38" s="31"/>
    </row>
    <row r="39" spans="1:32" s="170" customFormat="1" ht="51" outlineLevel="1">
      <c r="A39" s="158" t="s">
        <v>394</v>
      </c>
      <c r="B39" s="159" t="s">
        <v>87</v>
      </c>
      <c r="C39" s="160" t="s">
        <v>336</v>
      </c>
      <c r="D39" s="160" t="s">
        <v>333</v>
      </c>
      <c r="E39" s="160" t="s">
        <v>342</v>
      </c>
      <c r="F39" s="160" t="s">
        <v>91</v>
      </c>
      <c r="G39" s="161" t="s">
        <v>23</v>
      </c>
      <c r="H39" s="162" t="s">
        <v>262</v>
      </c>
      <c r="I39" s="159" t="s">
        <v>326</v>
      </c>
      <c r="J39" s="159" t="s">
        <v>316</v>
      </c>
      <c r="K39" s="163" t="s">
        <v>88</v>
      </c>
      <c r="L39" s="164">
        <v>0.3</v>
      </c>
      <c r="M39" s="160" t="s">
        <v>186</v>
      </c>
      <c r="N39" s="165"/>
      <c r="O39" s="166">
        <v>2031</v>
      </c>
      <c r="P39" s="166">
        <v>1870</v>
      </c>
      <c r="Q39" s="166">
        <v>1086.78</v>
      </c>
      <c r="R39" s="166"/>
      <c r="S39" s="166">
        <v>62500</v>
      </c>
      <c r="T39" s="166">
        <f>(O39+P39+Q39)*S39</f>
        <v>311736250</v>
      </c>
      <c r="U39" s="166">
        <f>T39*1.12</f>
        <v>349144600.00000006</v>
      </c>
      <c r="V39" s="159" t="s">
        <v>22</v>
      </c>
      <c r="W39" s="159">
        <v>2016</v>
      </c>
      <c r="X39" s="167" t="s">
        <v>51</v>
      </c>
      <c r="Y39" s="168"/>
      <c r="Z39" s="169"/>
      <c r="AA39" s="169"/>
      <c r="AB39" s="169"/>
      <c r="AC39" s="169"/>
      <c r="AD39" s="169"/>
      <c r="AF39" s="171"/>
    </row>
    <row r="40" spans="1:32" s="27" customFormat="1" ht="76.5" outlineLevel="1">
      <c r="A40" s="2" t="s">
        <v>194</v>
      </c>
      <c r="B40" s="32" t="s">
        <v>87</v>
      </c>
      <c r="C40" s="1" t="s">
        <v>92</v>
      </c>
      <c r="D40" s="1" t="s">
        <v>93</v>
      </c>
      <c r="E40" s="1" t="s">
        <v>94</v>
      </c>
      <c r="F40" s="33"/>
      <c r="G40" s="34" t="s">
        <v>23</v>
      </c>
      <c r="H40" s="35" t="s">
        <v>262</v>
      </c>
      <c r="I40" s="32" t="s">
        <v>271</v>
      </c>
      <c r="J40" s="32" t="s">
        <v>68</v>
      </c>
      <c r="K40" s="3" t="s">
        <v>88</v>
      </c>
      <c r="L40" s="36">
        <v>0</v>
      </c>
      <c r="M40" s="33" t="s">
        <v>186</v>
      </c>
      <c r="N40" s="37"/>
      <c r="O40" s="29">
        <v>95041</v>
      </c>
      <c r="P40" s="29">
        <v>95041.3</v>
      </c>
      <c r="Q40" s="29">
        <v>95041.273</v>
      </c>
      <c r="R40" s="29"/>
      <c r="S40" s="29">
        <v>15625</v>
      </c>
      <c r="T40" s="29">
        <v>0</v>
      </c>
      <c r="U40" s="29">
        <f t="shared" si="0"/>
        <v>0</v>
      </c>
      <c r="V40" s="32" t="s">
        <v>22</v>
      </c>
      <c r="W40" s="32">
        <v>2015</v>
      </c>
      <c r="X40" s="38" t="s">
        <v>318</v>
      </c>
      <c r="Y40" s="20"/>
      <c r="Z40" s="30"/>
      <c r="AA40" s="30"/>
      <c r="AB40" s="30"/>
      <c r="AC40" s="30"/>
      <c r="AD40" s="30"/>
      <c r="AF40" s="31"/>
    </row>
    <row r="41" spans="1:32" s="27" customFormat="1" ht="51" outlineLevel="1">
      <c r="A41" s="2" t="s">
        <v>311</v>
      </c>
      <c r="B41" s="32" t="s">
        <v>87</v>
      </c>
      <c r="C41" s="1" t="s">
        <v>92</v>
      </c>
      <c r="D41" s="1" t="s">
        <v>93</v>
      </c>
      <c r="E41" s="1" t="s">
        <v>94</v>
      </c>
      <c r="F41" s="33"/>
      <c r="G41" s="34" t="s">
        <v>23</v>
      </c>
      <c r="H41" s="35" t="s">
        <v>262</v>
      </c>
      <c r="I41" s="32" t="s">
        <v>21</v>
      </c>
      <c r="J41" s="32" t="s">
        <v>316</v>
      </c>
      <c r="K41" s="3" t="s">
        <v>88</v>
      </c>
      <c r="L41" s="36">
        <v>0.5</v>
      </c>
      <c r="M41" s="33" t="s">
        <v>186</v>
      </c>
      <c r="N41" s="37"/>
      <c r="O41" s="29">
        <v>95041</v>
      </c>
      <c r="P41" s="29">
        <v>95041</v>
      </c>
      <c r="Q41" s="29">
        <v>95041</v>
      </c>
      <c r="R41" s="29"/>
      <c r="S41" s="29">
        <v>15625</v>
      </c>
      <c r="T41" s="29"/>
      <c r="U41" s="29"/>
      <c r="V41" s="32" t="s">
        <v>22</v>
      </c>
      <c r="W41" s="32">
        <v>2015</v>
      </c>
      <c r="X41" s="39"/>
      <c r="Y41" s="20"/>
      <c r="Z41" s="30"/>
      <c r="AA41" s="30"/>
      <c r="AB41" s="30"/>
      <c r="AC41" s="30"/>
      <c r="AD41" s="30"/>
      <c r="AF41" s="31"/>
    </row>
    <row r="42" spans="1:32" s="27" customFormat="1" ht="51" outlineLevel="1">
      <c r="A42" s="2" t="s">
        <v>388</v>
      </c>
      <c r="B42" s="32" t="s">
        <v>87</v>
      </c>
      <c r="C42" s="1" t="s">
        <v>92</v>
      </c>
      <c r="D42" s="1" t="s">
        <v>93</v>
      </c>
      <c r="E42" s="1" t="s">
        <v>94</v>
      </c>
      <c r="F42" s="33"/>
      <c r="G42" s="34" t="s">
        <v>23</v>
      </c>
      <c r="H42" s="35" t="s">
        <v>262</v>
      </c>
      <c r="I42" s="32" t="s">
        <v>21</v>
      </c>
      <c r="J42" s="32" t="s">
        <v>316</v>
      </c>
      <c r="K42" s="3" t="s">
        <v>88</v>
      </c>
      <c r="L42" s="36">
        <v>0.5</v>
      </c>
      <c r="M42" s="33" t="s">
        <v>186</v>
      </c>
      <c r="N42" s="37"/>
      <c r="O42" s="29">
        <v>95041</v>
      </c>
      <c r="P42" s="29">
        <v>95041</v>
      </c>
      <c r="Q42" s="29">
        <v>0</v>
      </c>
      <c r="R42" s="29"/>
      <c r="S42" s="29">
        <v>15625</v>
      </c>
      <c r="T42" s="29"/>
      <c r="U42" s="29"/>
      <c r="V42" s="32" t="s">
        <v>22</v>
      </c>
      <c r="W42" s="32">
        <v>2015</v>
      </c>
      <c r="X42" s="39" t="s">
        <v>387</v>
      </c>
      <c r="Y42" s="20"/>
      <c r="Z42" s="30"/>
      <c r="AA42" s="30"/>
      <c r="AB42" s="30"/>
      <c r="AC42" s="30"/>
      <c r="AD42" s="30"/>
      <c r="AF42" s="31"/>
    </row>
    <row r="43" spans="1:32" s="170" customFormat="1" ht="51" outlineLevel="1">
      <c r="A43" s="158" t="s">
        <v>392</v>
      </c>
      <c r="B43" s="159" t="s">
        <v>87</v>
      </c>
      <c r="C43" s="160" t="s">
        <v>92</v>
      </c>
      <c r="D43" s="160" t="s">
        <v>93</v>
      </c>
      <c r="E43" s="160" t="s">
        <v>94</v>
      </c>
      <c r="F43" s="160"/>
      <c r="G43" s="161" t="s">
        <v>23</v>
      </c>
      <c r="H43" s="162" t="s">
        <v>262</v>
      </c>
      <c r="I43" s="159" t="s">
        <v>21</v>
      </c>
      <c r="J43" s="159" t="s">
        <v>316</v>
      </c>
      <c r="K43" s="163" t="s">
        <v>88</v>
      </c>
      <c r="L43" s="164">
        <v>0.5</v>
      </c>
      <c r="M43" s="160" t="s">
        <v>186</v>
      </c>
      <c r="N43" s="165"/>
      <c r="O43" s="166">
        <v>95041</v>
      </c>
      <c r="P43" s="166">
        <v>88000</v>
      </c>
      <c r="Q43" s="166">
        <v>95041</v>
      </c>
      <c r="R43" s="166"/>
      <c r="S43" s="166">
        <v>15625</v>
      </c>
      <c r="T43" s="166">
        <f>(O43+P43+Q43)*S43</f>
        <v>4345031250</v>
      </c>
      <c r="U43" s="166">
        <f>T43*1.12</f>
        <v>4866435000</v>
      </c>
      <c r="V43" s="159" t="s">
        <v>22</v>
      </c>
      <c r="W43" s="159">
        <v>2015</v>
      </c>
      <c r="X43" s="167" t="s">
        <v>387</v>
      </c>
      <c r="Y43" s="168"/>
      <c r="Z43" s="169"/>
      <c r="AA43" s="169"/>
      <c r="AB43" s="169"/>
      <c r="AC43" s="169"/>
      <c r="AD43" s="169"/>
      <c r="AF43" s="171"/>
    </row>
    <row r="44" spans="1:32" s="170" customFormat="1" ht="51" customHeight="1" outlineLevel="1">
      <c r="A44" s="158" t="s">
        <v>408</v>
      </c>
      <c r="B44" s="159" t="s">
        <v>87</v>
      </c>
      <c r="C44" s="160" t="s">
        <v>92</v>
      </c>
      <c r="D44" s="160" t="s">
        <v>93</v>
      </c>
      <c r="E44" s="160" t="s">
        <v>94</v>
      </c>
      <c r="F44" s="160"/>
      <c r="G44" s="161" t="s">
        <v>23</v>
      </c>
      <c r="H44" s="162" t="s">
        <v>262</v>
      </c>
      <c r="I44" s="159" t="s">
        <v>21</v>
      </c>
      <c r="J44" s="159" t="s">
        <v>316</v>
      </c>
      <c r="K44" s="163" t="s">
        <v>88</v>
      </c>
      <c r="L44" s="164">
        <v>0.5</v>
      </c>
      <c r="M44" s="160" t="s">
        <v>186</v>
      </c>
      <c r="N44" s="165"/>
      <c r="O44" s="166">
        <v>95041</v>
      </c>
      <c r="P44" s="166">
        <v>88000</v>
      </c>
      <c r="Q44" s="166">
        <v>0</v>
      </c>
      <c r="R44" s="166"/>
      <c r="S44" s="166">
        <v>15625</v>
      </c>
      <c r="T44" s="166">
        <f>(O44+P44+Q44)*S44</f>
        <v>2860015625</v>
      </c>
      <c r="U44" s="166">
        <f>T44*1.12</f>
        <v>3203217500.0000005</v>
      </c>
      <c r="V44" s="159" t="s">
        <v>22</v>
      </c>
      <c r="W44" s="159">
        <v>2015</v>
      </c>
      <c r="X44" s="167" t="s">
        <v>387</v>
      </c>
      <c r="Y44" s="168"/>
      <c r="Z44" s="169"/>
      <c r="AA44" s="169"/>
      <c r="AB44" s="169"/>
      <c r="AC44" s="169"/>
      <c r="AD44" s="169"/>
      <c r="AF44" s="171"/>
    </row>
    <row r="45" spans="1:32" s="27" customFormat="1" ht="76.5" outlineLevel="1">
      <c r="A45" s="2" t="s">
        <v>195</v>
      </c>
      <c r="B45" s="32" t="s">
        <v>87</v>
      </c>
      <c r="C45" s="1" t="s">
        <v>92</v>
      </c>
      <c r="D45" s="1" t="s">
        <v>93</v>
      </c>
      <c r="E45" s="1" t="s">
        <v>94</v>
      </c>
      <c r="F45" s="33"/>
      <c r="G45" s="34" t="s">
        <v>23</v>
      </c>
      <c r="H45" s="35" t="s">
        <v>262</v>
      </c>
      <c r="I45" s="32" t="s">
        <v>271</v>
      </c>
      <c r="J45" s="32" t="s">
        <v>74</v>
      </c>
      <c r="K45" s="3" t="s">
        <v>88</v>
      </c>
      <c r="L45" s="36">
        <v>0</v>
      </c>
      <c r="M45" s="33" t="s">
        <v>186</v>
      </c>
      <c r="N45" s="37"/>
      <c r="O45" s="29">
        <v>93824</v>
      </c>
      <c r="P45" s="29">
        <v>93824</v>
      </c>
      <c r="Q45" s="29">
        <v>93824</v>
      </c>
      <c r="R45" s="29"/>
      <c r="S45" s="29">
        <v>15625</v>
      </c>
      <c r="T45" s="29">
        <v>0</v>
      </c>
      <c r="U45" s="29">
        <f t="shared" si="0"/>
        <v>0</v>
      </c>
      <c r="V45" s="32" t="s">
        <v>22</v>
      </c>
      <c r="W45" s="32">
        <v>2015</v>
      </c>
      <c r="X45" s="38" t="s">
        <v>317</v>
      </c>
      <c r="Y45" s="20"/>
      <c r="Z45" s="30"/>
      <c r="AA45" s="30"/>
      <c r="AB45" s="30"/>
      <c r="AC45" s="30"/>
      <c r="AD45" s="30"/>
      <c r="AF45" s="31"/>
    </row>
    <row r="46" spans="1:32" s="27" customFormat="1" ht="63.75" outlineLevel="1">
      <c r="A46" s="2" t="s">
        <v>319</v>
      </c>
      <c r="B46" s="32" t="s">
        <v>87</v>
      </c>
      <c r="C46" s="1" t="s">
        <v>92</v>
      </c>
      <c r="D46" s="1" t="s">
        <v>93</v>
      </c>
      <c r="E46" s="1" t="s">
        <v>94</v>
      </c>
      <c r="F46" s="33"/>
      <c r="G46" s="34" t="s">
        <v>23</v>
      </c>
      <c r="H46" s="35" t="s">
        <v>262</v>
      </c>
      <c r="I46" s="32" t="s">
        <v>21</v>
      </c>
      <c r="J46" s="32" t="s">
        <v>320</v>
      </c>
      <c r="K46" s="3" t="s">
        <v>88</v>
      </c>
      <c r="L46" s="36">
        <v>0.5</v>
      </c>
      <c r="M46" s="33" t="s">
        <v>186</v>
      </c>
      <c r="N46" s="37"/>
      <c r="O46" s="29">
        <v>93824</v>
      </c>
      <c r="P46" s="29">
        <v>93824</v>
      </c>
      <c r="Q46" s="29">
        <v>93824</v>
      </c>
      <c r="R46" s="29"/>
      <c r="S46" s="29">
        <v>15625</v>
      </c>
      <c r="T46" s="29">
        <v>0</v>
      </c>
      <c r="U46" s="29">
        <f t="shared" si="0"/>
        <v>0</v>
      </c>
      <c r="V46" s="32" t="s">
        <v>22</v>
      </c>
      <c r="W46" s="32">
        <v>2015</v>
      </c>
      <c r="X46" s="39" t="s">
        <v>51</v>
      </c>
      <c r="Y46" s="20"/>
      <c r="Z46" s="30"/>
      <c r="AA46" s="30"/>
      <c r="AB46" s="30"/>
      <c r="AC46" s="30"/>
      <c r="AD46" s="30"/>
      <c r="AF46" s="31"/>
    </row>
    <row r="47" spans="1:32" s="27" customFormat="1" ht="63.75" outlineLevel="1">
      <c r="A47" s="2" t="s">
        <v>354</v>
      </c>
      <c r="B47" s="32" t="s">
        <v>87</v>
      </c>
      <c r="C47" s="1" t="s">
        <v>92</v>
      </c>
      <c r="D47" s="1" t="s">
        <v>93</v>
      </c>
      <c r="E47" s="1" t="s">
        <v>94</v>
      </c>
      <c r="F47" s="33"/>
      <c r="G47" s="34" t="s">
        <v>23</v>
      </c>
      <c r="H47" s="35" t="s">
        <v>262</v>
      </c>
      <c r="I47" s="32" t="s">
        <v>21</v>
      </c>
      <c r="J47" s="32" t="s">
        <v>320</v>
      </c>
      <c r="K47" s="3" t="s">
        <v>88</v>
      </c>
      <c r="L47" s="36">
        <v>0.5</v>
      </c>
      <c r="M47" s="33" t="s">
        <v>186</v>
      </c>
      <c r="N47" s="37"/>
      <c r="O47" s="29">
        <v>106415</v>
      </c>
      <c r="P47" s="29">
        <v>93824</v>
      </c>
      <c r="Q47" s="29">
        <v>93824</v>
      </c>
      <c r="R47" s="29"/>
      <c r="S47" s="29">
        <v>15625</v>
      </c>
      <c r="T47" s="29"/>
      <c r="U47" s="29"/>
      <c r="V47" s="32" t="s">
        <v>22</v>
      </c>
      <c r="W47" s="32">
        <v>2015</v>
      </c>
      <c r="X47" s="39"/>
      <c r="Y47" s="20"/>
      <c r="Z47" s="30"/>
      <c r="AA47" s="30"/>
      <c r="AB47" s="30"/>
      <c r="AC47" s="30"/>
      <c r="AD47" s="30"/>
      <c r="AF47" s="31"/>
    </row>
    <row r="48" spans="1:32" s="27" customFormat="1" ht="63.75" outlineLevel="1">
      <c r="A48" s="2" t="s">
        <v>389</v>
      </c>
      <c r="B48" s="32" t="s">
        <v>87</v>
      </c>
      <c r="C48" s="1" t="s">
        <v>92</v>
      </c>
      <c r="D48" s="1" t="s">
        <v>93</v>
      </c>
      <c r="E48" s="1" t="s">
        <v>94</v>
      </c>
      <c r="F48" s="33"/>
      <c r="G48" s="34" t="s">
        <v>23</v>
      </c>
      <c r="H48" s="35" t="s">
        <v>262</v>
      </c>
      <c r="I48" s="32" t="s">
        <v>21</v>
      </c>
      <c r="J48" s="32" t="s">
        <v>320</v>
      </c>
      <c r="K48" s="3" t="s">
        <v>88</v>
      </c>
      <c r="L48" s="36">
        <v>0.5</v>
      </c>
      <c r="M48" s="33" t="s">
        <v>186</v>
      </c>
      <c r="N48" s="37"/>
      <c r="O48" s="29">
        <v>106415</v>
      </c>
      <c r="P48" s="29">
        <v>93824</v>
      </c>
      <c r="Q48" s="29">
        <v>74728</v>
      </c>
      <c r="R48" s="29"/>
      <c r="S48" s="29">
        <v>15625</v>
      </c>
      <c r="T48" s="29"/>
      <c r="U48" s="29"/>
      <c r="V48" s="32" t="s">
        <v>22</v>
      </c>
      <c r="W48" s="32">
        <v>2015</v>
      </c>
      <c r="X48" s="39" t="s">
        <v>51</v>
      </c>
      <c r="Y48" s="20"/>
      <c r="Z48" s="30"/>
      <c r="AA48" s="30"/>
      <c r="AB48" s="30"/>
      <c r="AC48" s="30"/>
      <c r="AD48" s="30"/>
      <c r="AF48" s="31"/>
    </row>
    <row r="49" spans="1:32" s="170" customFormat="1" ht="63.75" outlineLevel="1">
      <c r="A49" s="158" t="s">
        <v>393</v>
      </c>
      <c r="B49" s="159" t="s">
        <v>87</v>
      </c>
      <c r="C49" s="160" t="s">
        <v>92</v>
      </c>
      <c r="D49" s="160" t="s">
        <v>93</v>
      </c>
      <c r="E49" s="160" t="s">
        <v>94</v>
      </c>
      <c r="F49" s="160"/>
      <c r="G49" s="161" t="s">
        <v>23</v>
      </c>
      <c r="H49" s="162" t="s">
        <v>262</v>
      </c>
      <c r="I49" s="159" t="s">
        <v>21</v>
      </c>
      <c r="J49" s="159" t="s">
        <v>320</v>
      </c>
      <c r="K49" s="163" t="s">
        <v>88</v>
      </c>
      <c r="L49" s="164">
        <v>0.5</v>
      </c>
      <c r="M49" s="160" t="s">
        <v>186</v>
      </c>
      <c r="N49" s="165"/>
      <c r="O49" s="166">
        <v>106415</v>
      </c>
      <c r="P49" s="166">
        <v>75000</v>
      </c>
      <c r="Q49" s="166">
        <v>74728</v>
      </c>
      <c r="R49" s="166"/>
      <c r="S49" s="166">
        <v>15625</v>
      </c>
      <c r="T49" s="166">
        <f>(O49+P49+Q49)*S49</f>
        <v>4002234375</v>
      </c>
      <c r="U49" s="166">
        <f>T49*1.12</f>
        <v>4482502500</v>
      </c>
      <c r="V49" s="159" t="s">
        <v>22</v>
      </c>
      <c r="W49" s="159">
        <v>2015</v>
      </c>
      <c r="X49" s="167" t="s">
        <v>51</v>
      </c>
      <c r="Y49" s="168"/>
      <c r="Z49" s="169"/>
      <c r="AA49" s="169"/>
      <c r="AB49" s="169"/>
      <c r="AC49" s="169"/>
      <c r="AD49" s="169"/>
      <c r="AF49" s="171"/>
    </row>
    <row r="50" spans="1:32" s="27" customFormat="1" ht="76.5" outlineLevel="1">
      <c r="A50" s="2" t="s">
        <v>196</v>
      </c>
      <c r="B50" s="32" t="s">
        <v>87</v>
      </c>
      <c r="C50" s="1" t="s">
        <v>95</v>
      </c>
      <c r="D50" s="1" t="s">
        <v>96</v>
      </c>
      <c r="E50" s="1" t="s">
        <v>97</v>
      </c>
      <c r="F50" s="33" t="s">
        <v>98</v>
      </c>
      <c r="G50" s="34" t="s">
        <v>23</v>
      </c>
      <c r="H50" s="35" t="s">
        <v>263</v>
      </c>
      <c r="I50" s="32" t="s">
        <v>271</v>
      </c>
      <c r="J50" s="32" t="s">
        <v>68</v>
      </c>
      <c r="K50" s="3" t="s">
        <v>88</v>
      </c>
      <c r="L50" s="36">
        <v>0.3</v>
      </c>
      <c r="M50" s="33" t="s">
        <v>186</v>
      </c>
      <c r="N50" s="37"/>
      <c r="O50" s="29">
        <v>496</v>
      </c>
      <c r="P50" s="29">
        <v>496.4499999683363</v>
      </c>
      <c r="Q50" s="29">
        <v>496.9</v>
      </c>
      <c r="R50" s="29"/>
      <c r="S50" s="29">
        <v>94745.54</v>
      </c>
      <c r="T50" s="29">
        <v>0</v>
      </c>
      <c r="U50" s="29">
        <f t="shared" si="0"/>
        <v>0</v>
      </c>
      <c r="V50" s="32" t="s">
        <v>69</v>
      </c>
      <c r="W50" s="32">
        <v>2015</v>
      </c>
      <c r="X50" s="38" t="s">
        <v>307</v>
      </c>
      <c r="Y50" s="20"/>
      <c r="Z50" s="30"/>
      <c r="AA50" s="30"/>
      <c r="AB50" s="30"/>
      <c r="AC50" s="30"/>
      <c r="AD50" s="30"/>
      <c r="AF50" s="31"/>
    </row>
    <row r="51" spans="1:32" s="27" customFormat="1" ht="76.5" outlineLevel="1">
      <c r="A51" s="2" t="s">
        <v>306</v>
      </c>
      <c r="B51" s="32" t="s">
        <v>87</v>
      </c>
      <c r="C51" s="1" t="s">
        <v>95</v>
      </c>
      <c r="D51" s="1" t="s">
        <v>96</v>
      </c>
      <c r="E51" s="1" t="s">
        <v>97</v>
      </c>
      <c r="F51" s="33" t="s">
        <v>98</v>
      </c>
      <c r="G51" s="34" t="s">
        <v>23</v>
      </c>
      <c r="H51" s="35" t="s">
        <v>263</v>
      </c>
      <c r="I51" s="32" t="s">
        <v>271</v>
      </c>
      <c r="J51" s="32" t="s">
        <v>68</v>
      </c>
      <c r="K51" s="3" t="s">
        <v>88</v>
      </c>
      <c r="L51" s="36">
        <v>0</v>
      </c>
      <c r="M51" s="33" t="s">
        <v>186</v>
      </c>
      <c r="N51" s="37"/>
      <c r="O51" s="29">
        <v>496</v>
      </c>
      <c r="P51" s="29">
        <v>496</v>
      </c>
      <c r="Q51" s="29">
        <v>350.18</v>
      </c>
      <c r="R51" s="29"/>
      <c r="S51" s="29">
        <v>105133.93</v>
      </c>
      <c r="T51" s="29">
        <v>0</v>
      </c>
      <c r="U51" s="29">
        <f t="shared" si="0"/>
        <v>0</v>
      </c>
      <c r="V51" s="32" t="s">
        <v>22</v>
      </c>
      <c r="W51" s="32">
        <v>2015</v>
      </c>
      <c r="X51" s="39" t="s">
        <v>317</v>
      </c>
      <c r="Y51" s="20"/>
      <c r="Z51" s="30"/>
      <c r="AA51" s="30"/>
      <c r="AB51" s="30"/>
      <c r="AC51" s="30"/>
      <c r="AD51" s="30"/>
      <c r="AF51" s="31"/>
    </row>
    <row r="52" spans="1:32" s="27" customFormat="1" ht="51" outlineLevel="1">
      <c r="A52" s="2" t="s">
        <v>321</v>
      </c>
      <c r="B52" s="32" t="s">
        <v>87</v>
      </c>
      <c r="C52" s="1" t="s">
        <v>335</v>
      </c>
      <c r="D52" s="1" t="s">
        <v>334</v>
      </c>
      <c r="E52" s="1" t="s">
        <v>343</v>
      </c>
      <c r="F52" s="33" t="s">
        <v>98</v>
      </c>
      <c r="G52" s="34" t="s">
        <v>23</v>
      </c>
      <c r="H52" s="35" t="s">
        <v>263</v>
      </c>
      <c r="I52" s="32" t="s">
        <v>21</v>
      </c>
      <c r="J52" s="32" t="s">
        <v>316</v>
      </c>
      <c r="K52" s="3" t="s">
        <v>88</v>
      </c>
      <c r="L52" s="36">
        <v>0.3</v>
      </c>
      <c r="M52" s="33" t="s">
        <v>186</v>
      </c>
      <c r="N52" s="37"/>
      <c r="O52" s="29">
        <v>496</v>
      </c>
      <c r="P52" s="29">
        <v>496</v>
      </c>
      <c r="Q52" s="29">
        <v>350.18</v>
      </c>
      <c r="R52" s="29"/>
      <c r="S52" s="29">
        <v>105133.93</v>
      </c>
      <c r="T52" s="29">
        <v>0</v>
      </c>
      <c r="U52" s="29">
        <f t="shared" si="0"/>
        <v>0</v>
      </c>
      <c r="V52" s="32" t="s">
        <v>22</v>
      </c>
      <c r="W52" s="32">
        <v>2015</v>
      </c>
      <c r="X52" s="39" t="s">
        <v>40</v>
      </c>
      <c r="Y52" s="20"/>
      <c r="Z52" s="30"/>
      <c r="AA52" s="30"/>
      <c r="AB52" s="30"/>
      <c r="AC52" s="30"/>
      <c r="AD52" s="30"/>
      <c r="AF52" s="31"/>
    </row>
    <row r="53" spans="1:32" s="27" customFormat="1" ht="51" outlineLevel="1">
      <c r="A53" s="2" t="s">
        <v>328</v>
      </c>
      <c r="B53" s="32" t="s">
        <v>87</v>
      </c>
      <c r="C53" s="1" t="s">
        <v>335</v>
      </c>
      <c r="D53" s="1" t="s">
        <v>334</v>
      </c>
      <c r="E53" s="1" t="s">
        <v>343</v>
      </c>
      <c r="F53" s="33" t="s">
        <v>98</v>
      </c>
      <c r="G53" s="34" t="s">
        <v>23</v>
      </c>
      <c r="H53" s="35" t="s">
        <v>263</v>
      </c>
      <c r="I53" s="32" t="s">
        <v>326</v>
      </c>
      <c r="J53" s="32" t="s">
        <v>316</v>
      </c>
      <c r="K53" s="3" t="s">
        <v>88</v>
      </c>
      <c r="L53" s="36">
        <v>0.3</v>
      </c>
      <c r="M53" s="33" t="s">
        <v>186</v>
      </c>
      <c r="N53" s="37"/>
      <c r="O53" s="29">
        <v>496</v>
      </c>
      <c r="P53" s="29">
        <v>496</v>
      </c>
      <c r="Q53" s="29">
        <v>350.18</v>
      </c>
      <c r="R53" s="29"/>
      <c r="S53" s="29">
        <v>105133.93</v>
      </c>
      <c r="T53" s="29">
        <v>0</v>
      </c>
      <c r="U53" s="29">
        <f t="shared" si="0"/>
        <v>0</v>
      </c>
      <c r="V53" s="32" t="s">
        <v>22</v>
      </c>
      <c r="W53" s="32">
        <v>2016</v>
      </c>
      <c r="X53" s="39" t="s">
        <v>310</v>
      </c>
      <c r="Y53" s="20"/>
      <c r="Z53" s="30"/>
      <c r="AA53" s="30"/>
      <c r="AB53" s="30"/>
      <c r="AC53" s="30"/>
      <c r="AD53" s="30"/>
      <c r="AF53" s="31"/>
    </row>
    <row r="54" spans="1:32" s="27" customFormat="1" ht="51" outlineLevel="1">
      <c r="A54" s="2" t="s">
        <v>331</v>
      </c>
      <c r="B54" s="32" t="s">
        <v>87</v>
      </c>
      <c r="C54" s="1" t="s">
        <v>335</v>
      </c>
      <c r="D54" s="1" t="s">
        <v>334</v>
      </c>
      <c r="E54" s="1" t="s">
        <v>343</v>
      </c>
      <c r="F54" s="33" t="s">
        <v>98</v>
      </c>
      <c r="G54" s="34" t="s">
        <v>23</v>
      </c>
      <c r="H54" s="35" t="s">
        <v>263</v>
      </c>
      <c r="I54" s="32" t="s">
        <v>326</v>
      </c>
      <c r="J54" s="32" t="s">
        <v>316</v>
      </c>
      <c r="K54" s="3" t="s">
        <v>88</v>
      </c>
      <c r="L54" s="36">
        <v>0.3</v>
      </c>
      <c r="M54" s="33" t="s">
        <v>186</v>
      </c>
      <c r="N54" s="37"/>
      <c r="O54" s="29">
        <v>496</v>
      </c>
      <c r="P54" s="29">
        <v>350</v>
      </c>
      <c r="Q54" s="29">
        <v>83.65</v>
      </c>
      <c r="R54" s="29"/>
      <c r="S54" s="29">
        <v>151785.72</v>
      </c>
      <c r="T54" s="29">
        <v>0</v>
      </c>
      <c r="U54" s="29">
        <f>T54*1.12</f>
        <v>0</v>
      </c>
      <c r="V54" s="32" t="s">
        <v>22</v>
      </c>
      <c r="W54" s="32">
        <v>2016</v>
      </c>
      <c r="X54" s="39" t="s">
        <v>51</v>
      </c>
      <c r="Y54" s="20"/>
      <c r="Z54" s="30"/>
      <c r="AA54" s="30"/>
      <c r="AB54" s="30"/>
      <c r="AC54" s="30"/>
      <c r="AD54" s="30"/>
      <c r="AF54" s="31"/>
    </row>
    <row r="55" spans="1:32" s="27" customFormat="1" ht="51" outlineLevel="1">
      <c r="A55" s="2" t="s">
        <v>373</v>
      </c>
      <c r="B55" s="32" t="s">
        <v>87</v>
      </c>
      <c r="C55" s="1" t="s">
        <v>335</v>
      </c>
      <c r="D55" s="1" t="s">
        <v>334</v>
      </c>
      <c r="E55" s="1" t="s">
        <v>343</v>
      </c>
      <c r="F55" s="33" t="s">
        <v>98</v>
      </c>
      <c r="G55" s="34" t="s">
        <v>23</v>
      </c>
      <c r="H55" s="35" t="s">
        <v>263</v>
      </c>
      <c r="I55" s="32" t="s">
        <v>326</v>
      </c>
      <c r="J55" s="32" t="s">
        <v>316</v>
      </c>
      <c r="K55" s="3" t="s">
        <v>88</v>
      </c>
      <c r="L55" s="36">
        <v>0.3</v>
      </c>
      <c r="M55" s="33" t="s">
        <v>186</v>
      </c>
      <c r="N55" s="37"/>
      <c r="O55" s="29">
        <v>518</v>
      </c>
      <c r="P55" s="29">
        <v>350</v>
      </c>
      <c r="Q55" s="29">
        <v>83.65</v>
      </c>
      <c r="R55" s="29"/>
      <c r="S55" s="29">
        <v>151785.72</v>
      </c>
      <c r="T55" s="29"/>
      <c r="U55" s="29"/>
      <c r="V55" s="32" t="s">
        <v>22</v>
      </c>
      <c r="W55" s="32">
        <v>2016</v>
      </c>
      <c r="X55" s="39"/>
      <c r="Y55" s="20"/>
      <c r="Z55" s="30"/>
      <c r="AA55" s="30"/>
      <c r="AB55" s="30"/>
      <c r="AC55" s="30"/>
      <c r="AD55" s="30"/>
      <c r="AF55" s="31"/>
    </row>
    <row r="56" spans="1:32" s="27" customFormat="1" ht="51" outlineLevel="1">
      <c r="A56" s="2" t="s">
        <v>385</v>
      </c>
      <c r="B56" s="32" t="s">
        <v>87</v>
      </c>
      <c r="C56" s="1" t="s">
        <v>335</v>
      </c>
      <c r="D56" s="1" t="s">
        <v>334</v>
      </c>
      <c r="E56" s="1" t="s">
        <v>343</v>
      </c>
      <c r="F56" s="33" t="s">
        <v>98</v>
      </c>
      <c r="G56" s="34" t="s">
        <v>23</v>
      </c>
      <c r="H56" s="35" t="s">
        <v>263</v>
      </c>
      <c r="I56" s="32" t="s">
        <v>326</v>
      </c>
      <c r="J56" s="32" t="s">
        <v>316</v>
      </c>
      <c r="K56" s="3" t="s">
        <v>88</v>
      </c>
      <c r="L56" s="36">
        <v>0.3</v>
      </c>
      <c r="M56" s="33" t="s">
        <v>186</v>
      </c>
      <c r="N56" s="37"/>
      <c r="O56" s="29">
        <v>518</v>
      </c>
      <c r="P56" s="29">
        <v>456</v>
      </c>
      <c r="Q56" s="29">
        <v>83.65</v>
      </c>
      <c r="R56" s="29"/>
      <c r="S56" s="29">
        <v>151785.72</v>
      </c>
      <c r="T56" s="29"/>
      <c r="U56" s="29"/>
      <c r="V56" s="32" t="s">
        <v>22</v>
      </c>
      <c r="W56" s="32">
        <v>2016</v>
      </c>
      <c r="X56" s="39" t="s">
        <v>51</v>
      </c>
      <c r="Y56" s="20"/>
      <c r="Z56" s="30"/>
      <c r="AA56" s="30"/>
      <c r="AB56" s="30"/>
      <c r="AC56" s="30"/>
      <c r="AD56" s="30"/>
      <c r="AF56" s="31"/>
    </row>
    <row r="57" spans="1:32" s="170" customFormat="1" ht="51" outlineLevel="1">
      <c r="A57" s="158" t="s">
        <v>395</v>
      </c>
      <c r="B57" s="159" t="s">
        <v>87</v>
      </c>
      <c r="C57" s="160" t="s">
        <v>335</v>
      </c>
      <c r="D57" s="160" t="s">
        <v>334</v>
      </c>
      <c r="E57" s="160" t="s">
        <v>343</v>
      </c>
      <c r="F57" s="160" t="s">
        <v>98</v>
      </c>
      <c r="G57" s="161" t="s">
        <v>23</v>
      </c>
      <c r="H57" s="162" t="s">
        <v>263</v>
      </c>
      <c r="I57" s="159" t="s">
        <v>326</v>
      </c>
      <c r="J57" s="159" t="s">
        <v>316</v>
      </c>
      <c r="K57" s="163" t="s">
        <v>88</v>
      </c>
      <c r="L57" s="164">
        <v>0.3</v>
      </c>
      <c r="M57" s="160" t="s">
        <v>186</v>
      </c>
      <c r="N57" s="165"/>
      <c r="O57" s="166">
        <v>518</v>
      </c>
      <c r="P57" s="166">
        <v>442</v>
      </c>
      <c r="Q57" s="166">
        <v>97.65</v>
      </c>
      <c r="R57" s="166"/>
      <c r="S57" s="166">
        <v>151785.72</v>
      </c>
      <c r="T57" s="166">
        <f>(O57+P57+Q57)*S57</f>
        <v>160536166.75800002</v>
      </c>
      <c r="U57" s="166">
        <f>T57*1.12</f>
        <v>179800506.76896003</v>
      </c>
      <c r="V57" s="159" t="s">
        <v>22</v>
      </c>
      <c r="W57" s="159">
        <v>2016</v>
      </c>
      <c r="X57" s="167" t="s">
        <v>51</v>
      </c>
      <c r="Y57" s="168"/>
      <c r="Z57" s="169"/>
      <c r="AA57" s="169"/>
      <c r="AB57" s="169"/>
      <c r="AC57" s="169"/>
      <c r="AD57" s="169"/>
      <c r="AF57" s="171"/>
    </row>
    <row r="58" spans="1:32" s="27" customFormat="1" ht="76.5" outlineLevel="1">
      <c r="A58" s="2" t="s">
        <v>197</v>
      </c>
      <c r="B58" s="32" t="s">
        <v>87</v>
      </c>
      <c r="C58" s="33" t="s">
        <v>100</v>
      </c>
      <c r="D58" s="33" t="s">
        <v>99</v>
      </c>
      <c r="E58" s="33" t="s">
        <v>283</v>
      </c>
      <c r="F58" s="33" t="s">
        <v>284</v>
      </c>
      <c r="G58" s="40" t="s">
        <v>270</v>
      </c>
      <c r="H58" s="41">
        <v>80</v>
      </c>
      <c r="I58" s="32" t="s">
        <v>271</v>
      </c>
      <c r="J58" s="32" t="s">
        <v>74</v>
      </c>
      <c r="K58" s="3" t="s">
        <v>88</v>
      </c>
      <c r="L58" s="36">
        <v>0.3</v>
      </c>
      <c r="M58" s="33" t="s">
        <v>185</v>
      </c>
      <c r="N58" s="37"/>
      <c r="O58" s="29">
        <v>2000</v>
      </c>
      <c r="P58" s="29">
        <v>2000</v>
      </c>
      <c r="Q58" s="29">
        <v>2000</v>
      </c>
      <c r="R58" s="29"/>
      <c r="S58" s="29">
        <v>677.68</v>
      </c>
      <c r="T58" s="29">
        <v>0</v>
      </c>
      <c r="U58" s="29">
        <v>0</v>
      </c>
      <c r="V58" s="33" t="s">
        <v>69</v>
      </c>
      <c r="W58" s="33">
        <v>2015</v>
      </c>
      <c r="X58" s="39" t="s">
        <v>286</v>
      </c>
      <c r="Y58" s="20"/>
      <c r="Z58" s="30"/>
      <c r="AA58" s="30"/>
      <c r="AB58" s="30"/>
      <c r="AC58" s="30"/>
      <c r="AD58" s="30"/>
      <c r="AF58" s="31"/>
    </row>
    <row r="59" spans="1:32" s="27" customFormat="1" ht="76.5" outlineLevel="1">
      <c r="A59" s="2" t="s">
        <v>285</v>
      </c>
      <c r="B59" s="32" t="s">
        <v>87</v>
      </c>
      <c r="C59" s="33" t="s">
        <v>100</v>
      </c>
      <c r="D59" s="33" t="s">
        <v>99</v>
      </c>
      <c r="E59" s="33" t="s">
        <v>283</v>
      </c>
      <c r="F59" s="33" t="s">
        <v>284</v>
      </c>
      <c r="G59" s="40" t="s">
        <v>270</v>
      </c>
      <c r="H59" s="41">
        <v>80</v>
      </c>
      <c r="I59" s="32" t="s">
        <v>271</v>
      </c>
      <c r="J59" s="32" t="s">
        <v>74</v>
      </c>
      <c r="K59" s="3" t="s">
        <v>88</v>
      </c>
      <c r="L59" s="36">
        <v>0.3</v>
      </c>
      <c r="M59" s="33" t="s">
        <v>185</v>
      </c>
      <c r="N59" s="37"/>
      <c r="O59" s="29">
        <v>2000</v>
      </c>
      <c r="P59" s="29">
        <v>2000</v>
      </c>
      <c r="Q59" s="29">
        <v>2000</v>
      </c>
      <c r="R59" s="29"/>
      <c r="S59" s="29">
        <v>496.87</v>
      </c>
      <c r="T59" s="29">
        <f>(O59+P59+Q59)*S59</f>
        <v>2981220</v>
      </c>
      <c r="U59" s="29">
        <f aca="true" t="shared" si="1" ref="U59:U84">T59*1.12</f>
        <v>3338966.4000000004</v>
      </c>
      <c r="V59" s="33" t="s">
        <v>69</v>
      </c>
      <c r="W59" s="33">
        <v>2015</v>
      </c>
      <c r="X59" s="39"/>
      <c r="Y59" s="20"/>
      <c r="Z59" s="30"/>
      <c r="AA59" s="30"/>
      <c r="AB59" s="30"/>
      <c r="AC59" s="30"/>
      <c r="AD59" s="30"/>
      <c r="AF59" s="31"/>
    </row>
    <row r="60" spans="1:32" s="27" customFormat="1" ht="76.5" outlineLevel="1">
      <c r="A60" s="2" t="s">
        <v>198</v>
      </c>
      <c r="B60" s="32" t="s">
        <v>87</v>
      </c>
      <c r="C60" s="33" t="s">
        <v>101</v>
      </c>
      <c r="D60" s="33" t="s">
        <v>99</v>
      </c>
      <c r="E60" s="33" t="s">
        <v>102</v>
      </c>
      <c r="F60" s="33" t="s">
        <v>103</v>
      </c>
      <c r="G60" s="40" t="s">
        <v>270</v>
      </c>
      <c r="H60" s="41">
        <v>80</v>
      </c>
      <c r="I60" s="32" t="s">
        <v>271</v>
      </c>
      <c r="J60" s="32" t="s">
        <v>74</v>
      </c>
      <c r="K60" s="3" t="s">
        <v>88</v>
      </c>
      <c r="L60" s="36">
        <v>0.3</v>
      </c>
      <c r="M60" s="33" t="s">
        <v>185</v>
      </c>
      <c r="N60" s="37"/>
      <c r="O60" s="29">
        <v>400</v>
      </c>
      <c r="P60" s="29">
        <v>400</v>
      </c>
      <c r="Q60" s="29">
        <v>400</v>
      </c>
      <c r="R60" s="29"/>
      <c r="S60" s="29">
        <v>3388.39</v>
      </c>
      <c r="T60" s="29">
        <v>0</v>
      </c>
      <c r="U60" s="29">
        <f t="shared" si="1"/>
        <v>0</v>
      </c>
      <c r="V60" s="33" t="s">
        <v>69</v>
      </c>
      <c r="W60" s="33">
        <v>2015</v>
      </c>
      <c r="X60" s="39" t="s">
        <v>286</v>
      </c>
      <c r="Y60" s="20"/>
      <c r="Z60" s="30"/>
      <c r="AA60" s="30"/>
      <c r="AB60" s="30"/>
      <c r="AC60" s="30"/>
      <c r="AD60" s="30"/>
      <c r="AF60" s="31"/>
    </row>
    <row r="61" spans="1:32" s="27" customFormat="1" ht="76.5" outlineLevel="1">
      <c r="A61" s="2" t="s">
        <v>287</v>
      </c>
      <c r="B61" s="32" t="s">
        <v>87</v>
      </c>
      <c r="C61" s="33" t="s">
        <v>101</v>
      </c>
      <c r="D61" s="33" t="s">
        <v>99</v>
      </c>
      <c r="E61" s="33" t="s">
        <v>102</v>
      </c>
      <c r="F61" s="33" t="s">
        <v>103</v>
      </c>
      <c r="G61" s="40" t="s">
        <v>270</v>
      </c>
      <c r="H61" s="41">
        <v>80</v>
      </c>
      <c r="I61" s="32" t="s">
        <v>271</v>
      </c>
      <c r="J61" s="32" t="s">
        <v>74</v>
      </c>
      <c r="K61" s="3" t="s">
        <v>88</v>
      </c>
      <c r="L61" s="36">
        <v>0.3</v>
      </c>
      <c r="M61" s="33" t="s">
        <v>185</v>
      </c>
      <c r="N61" s="37"/>
      <c r="O61" s="29">
        <v>400</v>
      </c>
      <c r="P61" s="29">
        <v>400</v>
      </c>
      <c r="Q61" s="29">
        <v>400</v>
      </c>
      <c r="R61" s="29"/>
      <c r="S61" s="29">
        <v>1711.76</v>
      </c>
      <c r="T61" s="29">
        <f>(O61+P61+Q61)*S61</f>
        <v>2054112</v>
      </c>
      <c r="U61" s="29">
        <f t="shared" si="1"/>
        <v>2300605.4400000004</v>
      </c>
      <c r="V61" s="33" t="s">
        <v>69</v>
      </c>
      <c r="W61" s="33">
        <v>2015</v>
      </c>
      <c r="X61" s="39"/>
      <c r="Y61" s="20"/>
      <c r="Z61" s="30"/>
      <c r="AA61" s="30"/>
      <c r="AB61" s="30"/>
      <c r="AC61" s="30"/>
      <c r="AD61" s="30"/>
      <c r="AF61" s="31"/>
    </row>
    <row r="62" spans="1:32" s="27" customFormat="1" ht="76.5" outlineLevel="1">
      <c r="A62" s="2" t="s">
        <v>199</v>
      </c>
      <c r="B62" s="32" t="s">
        <v>87</v>
      </c>
      <c r="C62" s="33" t="s">
        <v>104</v>
      </c>
      <c r="D62" s="33" t="s">
        <v>99</v>
      </c>
      <c r="E62" s="33" t="s">
        <v>105</v>
      </c>
      <c r="F62" s="33" t="s">
        <v>106</v>
      </c>
      <c r="G62" s="40" t="s">
        <v>270</v>
      </c>
      <c r="H62" s="41">
        <v>80</v>
      </c>
      <c r="I62" s="32" t="s">
        <v>271</v>
      </c>
      <c r="J62" s="33" t="s">
        <v>68</v>
      </c>
      <c r="K62" s="3" t="s">
        <v>88</v>
      </c>
      <c r="L62" s="36">
        <v>0.3</v>
      </c>
      <c r="M62" s="37" t="s">
        <v>184</v>
      </c>
      <c r="N62" s="37"/>
      <c r="O62" s="29">
        <v>3364</v>
      </c>
      <c r="P62" s="29">
        <v>3365.62</v>
      </c>
      <c r="Q62" s="29">
        <v>3364.83</v>
      </c>
      <c r="R62" s="29"/>
      <c r="S62" s="29">
        <v>162</v>
      </c>
      <c r="T62" s="29">
        <v>0</v>
      </c>
      <c r="U62" s="29">
        <f t="shared" si="1"/>
        <v>0</v>
      </c>
      <c r="V62" s="33" t="s">
        <v>69</v>
      </c>
      <c r="W62" s="33">
        <v>2015</v>
      </c>
      <c r="X62" s="39" t="s">
        <v>261</v>
      </c>
      <c r="Y62" s="20"/>
      <c r="Z62" s="30"/>
      <c r="AA62" s="30"/>
      <c r="AB62" s="30"/>
      <c r="AC62" s="30"/>
      <c r="AD62" s="30"/>
      <c r="AF62" s="31"/>
    </row>
    <row r="63" spans="1:32" s="27" customFormat="1" ht="76.5" outlineLevel="1">
      <c r="A63" s="2" t="s">
        <v>200</v>
      </c>
      <c r="B63" s="32" t="s">
        <v>87</v>
      </c>
      <c r="C63" s="33" t="s">
        <v>107</v>
      </c>
      <c r="D63" s="33" t="s">
        <v>99</v>
      </c>
      <c r="E63" s="33" t="s">
        <v>108</v>
      </c>
      <c r="F63" s="33" t="s">
        <v>109</v>
      </c>
      <c r="G63" s="40" t="s">
        <v>270</v>
      </c>
      <c r="H63" s="41">
        <v>80</v>
      </c>
      <c r="I63" s="32" t="s">
        <v>271</v>
      </c>
      <c r="J63" s="33" t="s">
        <v>68</v>
      </c>
      <c r="K63" s="3" t="s">
        <v>88</v>
      </c>
      <c r="L63" s="36">
        <v>0.3</v>
      </c>
      <c r="M63" s="37" t="s">
        <v>184</v>
      </c>
      <c r="N63" s="37"/>
      <c r="O63" s="29">
        <v>2300</v>
      </c>
      <c r="P63" s="29">
        <v>2300</v>
      </c>
      <c r="Q63" s="29">
        <v>2300</v>
      </c>
      <c r="R63" s="29"/>
      <c r="S63" s="29">
        <v>1438</v>
      </c>
      <c r="T63" s="29">
        <f>(O63+P63+Q63)*S63</f>
        <v>9922200</v>
      </c>
      <c r="U63" s="29">
        <f t="shared" si="1"/>
        <v>11112864.000000002</v>
      </c>
      <c r="V63" s="33" t="s">
        <v>69</v>
      </c>
      <c r="W63" s="33">
        <v>2015</v>
      </c>
      <c r="X63" s="39"/>
      <c r="Y63" s="20"/>
      <c r="Z63" s="30"/>
      <c r="AA63" s="30"/>
      <c r="AB63" s="30"/>
      <c r="AC63" s="30"/>
      <c r="AD63" s="30"/>
      <c r="AF63" s="31"/>
    </row>
    <row r="64" spans="1:32" s="27" customFormat="1" ht="76.5" outlineLevel="1">
      <c r="A64" s="2" t="s">
        <v>201</v>
      </c>
      <c r="B64" s="32" t="s">
        <v>87</v>
      </c>
      <c r="C64" s="33" t="s">
        <v>110</v>
      </c>
      <c r="D64" s="33" t="s">
        <v>99</v>
      </c>
      <c r="E64" s="33" t="s">
        <v>111</v>
      </c>
      <c r="F64" s="33" t="s">
        <v>112</v>
      </c>
      <c r="G64" s="40" t="s">
        <v>270</v>
      </c>
      <c r="H64" s="41">
        <v>80</v>
      </c>
      <c r="I64" s="32" t="s">
        <v>271</v>
      </c>
      <c r="J64" s="33" t="s">
        <v>68</v>
      </c>
      <c r="K64" s="3" t="s">
        <v>88</v>
      </c>
      <c r="L64" s="36">
        <v>0.3</v>
      </c>
      <c r="M64" s="33" t="s">
        <v>185</v>
      </c>
      <c r="N64" s="37"/>
      <c r="O64" s="29">
        <v>2428</v>
      </c>
      <c r="P64" s="29">
        <v>2428.62</v>
      </c>
      <c r="Q64" s="29">
        <v>2428.315</v>
      </c>
      <c r="R64" s="29"/>
      <c r="S64" s="29">
        <v>411</v>
      </c>
      <c r="T64" s="29">
        <v>0</v>
      </c>
      <c r="U64" s="29">
        <f t="shared" si="1"/>
        <v>0</v>
      </c>
      <c r="V64" s="33" t="s">
        <v>69</v>
      </c>
      <c r="W64" s="33">
        <v>2015</v>
      </c>
      <c r="X64" s="39" t="s">
        <v>286</v>
      </c>
      <c r="Y64" s="20"/>
      <c r="Z64" s="30"/>
      <c r="AA64" s="30"/>
      <c r="AB64" s="30"/>
      <c r="AC64" s="30"/>
      <c r="AD64" s="30"/>
      <c r="AF64" s="31"/>
    </row>
    <row r="65" spans="1:32" s="27" customFormat="1" ht="76.5" outlineLevel="1">
      <c r="A65" s="2" t="s">
        <v>288</v>
      </c>
      <c r="B65" s="32" t="s">
        <v>87</v>
      </c>
      <c r="C65" s="33" t="s">
        <v>110</v>
      </c>
      <c r="D65" s="33" t="s">
        <v>99</v>
      </c>
      <c r="E65" s="33" t="s">
        <v>111</v>
      </c>
      <c r="F65" s="33" t="s">
        <v>112</v>
      </c>
      <c r="G65" s="40" t="s">
        <v>270</v>
      </c>
      <c r="H65" s="41">
        <v>80</v>
      </c>
      <c r="I65" s="32" t="s">
        <v>271</v>
      </c>
      <c r="J65" s="33" t="s">
        <v>68</v>
      </c>
      <c r="K65" s="3" t="s">
        <v>88</v>
      </c>
      <c r="L65" s="36">
        <v>0.3</v>
      </c>
      <c r="M65" s="33" t="s">
        <v>185</v>
      </c>
      <c r="N65" s="37"/>
      <c r="O65" s="29">
        <v>2428</v>
      </c>
      <c r="P65" s="29">
        <v>2428.62</v>
      </c>
      <c r="Q65" s="29">
        <v>2428.315</v>
      </c>
      <c r="R65" s="29"/>
      <c r="S65" s="29">
        <v>282.71</v>
      </c>
      <c r="T65" s="29">
        <f>(O65+P65+Q65)*S65</f>
        <v>2059523.9738499997</v>
      </c>
      <c r="U65" s="29">
        <f t="shared" si="1"/>
        <v>2306666.850712</v>
      </c>
      <c r="V65" s="33" t="s">
        <v>69</v>
      </c>
      <c r="W65" s="33">
        <v>2015</v>
      </c>
      <c r="X65" s="39"/>
      <c r="Y65" s="20"/>
      <c r="Z65" s="30"/>
      <c r="AA65" s="30"/>
      <c r="AB65" s="30"/>
      <c r="AC65" s="30"/>
      <c r="AD65" s="30"/>
      <c r="AF65" s="31"/>
    </row>
    <row r="66" spans="1:32" s="27" customFormat="1" ht="76.5" outlineLevel="1">
      <c r="A66" s="2" t="s">
        <v>202</v>
      </c>
      <c r="B66" s="32" t="s">
        <v>87</v>
      </c>
      <c r="C66" s="33" t="s">
        <v>113</v>
      </c>
      <c r="D66" s="33" t="s">
        <v>99</v>
      </c>
      <c r="E66" s="33" t="s">
        <v>114</v>
      </c>
      <c r="F66" s="33" t="s">
        <v>115</v>
      </c>
      <c r="G66" s="40" t="s">
        <v>270</v>
      </c>
      <c r="H66" s="41">
        <v>80</v>
      </c>
      <c r="I66" s="32" t="s">
        <v>271</v>
      </c>
      <c r="J66" s="33" t="s">
        <v>68</v>
      </c>
      <c r="K66" s="3" t="s">
        <v>88</v>
      </c>
      <c r="L66" s="36">
        <v>0.3</v>
      </c>
      <c r="M66" s="37" t="s">
        <v>184</v>
      </c>
      <c r="N66" s="37"/>
      <c r="O66" s="29">
        <v>249</v>
      </c>
      <c r="P66" s="29">
        <v>250.46</v>
      </c>
      <c r="Q66" s="29">
        <v>249.73</v>
      </c>
      <c r="R66" s="29"/>
      <c r="S66" s="29">
        <v>442</v>
      </c>
      <c r="T66" s="29">
        <f>(O66+P66+Q66)*S66</f>
        <v>331141.98000000004</v>
      </c>
      <c r="U66" s="29">
        <f t="shared" si="1"/>
        <v>370879.0176000001</v>
      </c>
      <c r="V66" s="33" t="s">
        <v>69</v>
      </c>
      <c r="W66" s="33">
        <v>2015</v>
      </c>
      <c r="X66" s="39"/>
      <c r="Y66" s="20"/>
      <c r="Z66" s="30"/>
      <c r="AA66" s="30"/>
      <c r="AB66" s="30"/>
      <c r="AC66" s="30"/>
      <c r="AD66" s="30"/>
      <c r="AF66" s="31"/>
    </row>
    <row r="67" spans="1:32" s="27" customFormat="1" ht="76.5" outlineLevel="1">
      <c r="A67" s="2" t="s">
        <v>203</v>
      </c>
      <c r="B67" s="32" t="s">
        <v>87</v>
      </c>
      <c r="C67" s="33" t="s">
        <v>116</v>
      </c>
      <c r="D67" s="33" t="s">
        <v>99</v>
      </c>
      <c r="E67" s="33" t="s">
        <v>117</v>
      </c>
      <c r="F67" s="33" t="s">
        <v>118</v>
      </c>
      <c r="G67" s="40" t="s">
        <v>270</v>
      </c>
      <c r="H67" s="41">
        <v>80</v>
      </c>
      <c r="I67" s="32" t="s">
        <v>271</v>
      </c>
      <c r="J67" s="33" t="s">
        <v>68</v>
      </c>
      <c r="K67" s="3" t="s">
        <v>88</v>
      </c>
      <c r="L67" s="36">
        <v>0.3</v>
      </c>
      <c r="M67" s="33" t="s">
        <v>185</v>
      </c>
      <c r="N67" s="37"/>
      <c r="O67" s="29">
        <v>100</v>
      </c>
      <c r="P67" s="29">
        <v>100</v>
      </c>
      <c r="Q67" s="29">
        <v>100</v>
      </c>
      <c r="R67" s="29"/>
      <c r="S67" s="29">
        <v>175</v>
      </c>
      <c r="T67" s="29">
        <v>0</v>
      </c>
      <c r="U67" s="29">
        <f t="shared" si="1"/>
        <v>0</v>
      </c>
      <c r="V67" s="33" t="s">
        <v>69</v>
      </c>
      <c r="W67" s="33">
        <v>2015</v>
      </c>
      <c r="X67" s="39"/>
      <c r="Y67" s="20"/>
      <c r="Z67" s="30"/>
      <c r="AA67" s="30"/>
      <c r="AB67" s="30"/>
      <c r="AC67" s="30"/>
      <c r="AD67" s="30"/>
      <c r="AF67" s="31"/>
    </row>
    <row r="68" spans="1:32" s="27" customFormat="1" ht="76.5" outlineLevel="1">
      <c r="A68" s="2" t="s">
        <v>289</v>
      </c>
      <c r="B68" s="32" t="s">
        <v>87</v>
      </c>
      <c r="C68" s="33" t="s">
        <v>116</v>
      </c>
      <c r="D68" s="33" t="s">
        <v>99</v>
      </c>
      <c r="E68" s="33" t="s">
        <v>117</v>
      </c>
      <c r="F68" s="33" t="s">
        <v>118</v>
      </c>
      <c r="G68" s="40" t="s">
        <v>270</v>
      </c>
      <c r="H68" s="41">
        <v>80</v>
      </c>
      <c r="I68" s="32" t="s">
        <v>271</v>
      </c>
      <c r="J68" s="33" t="s">
        <v>68</v>
      </c>
      <c r="K68" s="3" t="s">
        <v>88</v>
      </c>
      <c r="L68" s="36">
        <v>0.3</v>
      </c>
      <c r="M68" s="33" t="s">
        <v>185</v>
      </c>
      <c r="N68" s="37"/>
      <c r="O68" s="29">
        <v>100</v>
      </c>
      <c r="P68" s="29">
        <v>100</v>
      </c>
      <c r="Q68" s="29">
        <v>100</v>
      </c>
      <c r="R68" s="29"/>
      <c r="S68" s="29">
        <v>109.09</v>
      </c>
      <c r="T68" s="29">
        <f>(O68+P68+Q68)*S68</f>
        <v>32727</v>
      </c>
      <c r="U68" s="29">
        <f t="shared" si="1"/>
        <v>36654.240000000005</v>
      </c>
      <c r="V68" s="33" t="s">
        <v>69</v>
      </c>
      <c r="W68" s="33">
        <v>2015</v>
      </c>
      <c r="X68" s="39"/>
      <c r="Y68" s="20"/>
      <c r="Z68" s="30"/>
      <c r="AA68" s="30"/>
      <c r="AB68" s="30"/>
      <c r="AC68" s="30"/>
      <c r="AD68" s="30"/>
      <c r="AF68" s="31"/>
    </row>
    <row r="69" spans="1:32" s="27" customFormat="1" ht="76.5" outlineLevel="1">
      <c r="A69" s="2" t="s">
        <v>204</v>
      </c>
      <c r="B69" s="32" t="s">
        <v>87</v>
      </c>
      <c r="C69" s="33" t="s">
        <v>119</v>
      </c>
      <c r="D69" s="33" t="s">
        <v>99</v>
      </c>
      <c r="E69" s="33" t="s">
        <v>120</v>
      </c>
      <c r="F69" s="33" t="s">
        <v>121</v>
      </c>
      <c r="G69" s="40" t="s">
        <v>270</v>
      </c>
      <c r="H69" s="41">
        <v>80</v>
      </c>
      <c r="I69" s="32" t="s">
        <v>271</v>
      </c>
      <c r="J69" s="33" t="s">
        <v>68</v>
      </c>
      <c r="K69" s="3" t="s">
        <v>88</v>
      </c>
      <c r="L69" s="36">
        <v>0.3</v>
      </c>
      <c r="M69" s="37" t="s">
        <v>184</v>
      </c>
      <c r="N69" s="37"/>
      <c r="O69" s="29">
        <v>500</v>
      </c>
      <c r="P69" s="29">
        <v>501.72</v>
      </c>
      <c r="Q69" s="29">
        <v>500.86</v>
      </c>
      <c r="R69" s="29"/>
      <c r="S69" s="29">
        <v>123</v>
      </c>
      <c r="T69" s="29">
        <f>(O69+P69+Q69)*S69</f>
        <v>184817.34</v>
      </c>
      <c r="U69" s="29">
        <f t="shared" si="1"/>
        <v>206995.42080000002</v>
      </c>
      <c r="V69" s="33" t="s">
        <v>69</v>
      </c>
      <c r="W69" s="33">
        <v>2015</v>
      </c>
      <c r="X69" s="39"/>
      <c r="Y69" s="20"/>
      <c r="Z69" s="30"/>
      <c r="AA69" s="30"/>
      <c r="AB69" s="30"/>
      <c r="AC69" s="30"/>
      <c r="AD69" s="30"/>
      <c r="AF69" s="31"/>
    </row>
    <row r="70" spans="1:32" s="27" customFormat="1" ht="76.5" outlineLevel="1">
      <c r="A70" s="2" t="s">
        <v>205</v>
      </c>
      <c r="B70" s="32" t="s">
        <v>87</v>
      </c>
      <c r="C70" s="33" t="s">
        <v>122</v>
      </c>
      <c r="D70" s="33" t="s">
        <v>99</v>
      </c>
      <c r="E70" s="33" t="s">
        <v>123</v>
      </c>
      <c r="F70" s="33" t="s">
        <v>123</v>
      </c>
      <c r="G70" s="40" t="s">
        <v>270</v>
      </c>
      <c r="H70" s="41">
        <v>80</v>
      </c>
      <c r="I70" s="32" t="s">
        <v>271</v>
      </c>
      <c r="J70" s="33" t="s">
        <v>68</v>
      </c>
      <c r="K70" s="3" t="s">
        <v>88</v>
      </c>
      <c r="L70" s="36">
        <v>0.3</v>
      </c>
      <c r="M70" s="37" t="s">
        <v>184</v>
      </c>
      <c r="N70" s="37"/>
      <c r="O70" s="29">
        <v>350</v>
      </c>
      <c r="P70" s="29">
        <v>350</v>
      </c>
      <c r="Q70" s="29">
        <v>350</v>
      </c>
      <c r="R70" s="29"/>
      <c r="S70" s="29">
        <v>965</v>
      </c>
      <c r="T70" s="29">
        <f>(O70+P70+Q70)*S70</f>
        <v>1013250</v>
      </c>
      <c r="U70" s="29">
        <f t="shared" si="1"/>
        <v>1134840</v>
      </c>
      <c r="V70" s="33" t="s">
        <v>69</v>
      </c>
      <c r="W70" s="33">
        <v>2015</v>
      </c>
      <c r="X70" s="39"/>
      <c r="Y70" s="20"/>
      <c r="Z70" s="30"/>
      <c r="AA70" s="30"/>
      <c r="AB70" s="30"/>
      <c r="AC70" s="30"/>
      <c r="AD70" s="30"/>
      <c r="AF70" s="31"/>
    </row>
    <row r="71" spans="1:32" s="27" customFormat="1" ht="76.5" outlineLevel="1">
      <c r="A71" s="2" t="s">
        <v>206</v>
      </c>
      <c r="B71" s="32" t="s">
        <v>87</v>
      </c>
      <c r="C71" s="33" t="s">
        <v>124</v>
      </c>
      <c r="D71" s="33" t="s">
        <v>99</v>
      </c>
      <c r="E71" s="33" t="s">
        <v>125</v>
      </c>
      <c r="F71" s="33" t="s">
        <v>126</v>
      </c>
      <c r="G71" s="40" t="s">
        <v>270</v>
      </c>
      <c r="H71" s="35" t="s">
        <v>265</v>
      </c>
      <c r="I71" s="32" t="s">
        <v>271</v>
      </c>
      <c r="J71" s="32" t="s">
        <v>74</v>
      </c>
      <c r="K71" s="3" t="s">
        <v>88</v>
      </c>
      <c r="L71" s="36">
        <v>0.3</v>
      </c>
      <c r="M71" s="33" t="s">
        <v>185</v>
      </c>
      <c r="N71" s="37"/>
      <c r="O71" s="29">
        <v>200</v>
      </c>
      <c r="P71" s="29">
        <v>200</v>
      </c>
      <c r="Q71" s="29">
        <v>200</v>
      </c>
      <c r="R71" s="29"/>
      <c r="S71" s="29">
        <v>1129.46</v>
      </c>
      <c r="T71" s="29">
        <v>0</v>
      </c>
      <c r="U71" s="29">
        <f t="shared" si="1"/>
        <v>0</v>
      </c>
      <c r="V71" s="32" t="s">
        <v>69</v>
      </c>
      <c r="W71" s="33">
        <v>2015</v>
      </c>
      <c r="X71" s="39" t="s">
        <v>286</v>
      </c>
      <c r="Y71" s="20"/>
      <c r="Z71" s="30"/>
      <c r="AA71" s="30"/>
      <c r="AB71" s="30"/>
      <c r="AC71" s="30"/>
      <c r="AD71" s="30"/>
      <c r="AF71" s="31"/>
    </row>
    <row r="72" spans="1:32" s="27" customFormat="1" ht="76.5" outlineLevel="1">
      <c r="A72" s="2" t="s">
        <v>290</v>
      </c>
      <c r="B72" s="32" t="s">
        <v>87</v>
      </c>
      <c r="C72" s="33" t="s">
        <v>124</v>
      </c>
      <c r="D72" s="33" t="s">
        <v>99</v>
      </c>
      <c r="E72" s="33" t="s">
        <v>125</v>
      </c>
      <c r="F72" s="33" t="s">
        <v>126</v>
      </c>
      <c r="G72" s="40" t="s">
        <v>270</v>
      </c>
      <c r="H72" s="35" t="s">
        <v>265</v>
      </c>
      <c r="I72" s="32" t="s">
        <v>271</v>
      </c>
      <c r="J72" s="32" t="s">
        <v>74</v>
      </c>
      <c r="K72" s="3" t="s">
        <v>88</v>
      </c>
      <c r="L72" s="36">
        <v>0.3</v>
      </c>
      <c r="M72" s="33" t="s">
        <v>185</v>
      </c>
      <c r="N72" s="37"/>
      <c r="O72" s="29">
        <v>200</v>
      </c>
      <c r="P72" s="29">
        <v>200</v>
      </c>
      <c r="Q72" s="29">
        <v>200</v>
      </c>
      <c r="R72" s="29"/>
      <c r="S72" s="29">
        <v>857.02</v>
      </c>
      <c r="T72" s="29">
        <f>(O72+P72+Q72)*S72</f>
        <v>514212</v>
      </c>
      <c r="U72" s="29">
        <f t="shared" si="1"/>
        <v>575917.4400000001</v>
      </c>
      <c r="V72" s="32" t="s">
        <v>69</v>
      </c>
      <c r="W72" s="33">
        <v>2015</v>
      </c>
      <c r="X72" s="39"/>
      <c r="Y72" s="20"/>
      <c r="Z72" s="30"/>
      <c r="AA72" s="30"/>
      <c r="AB72" s="30"/>
      <c r="AC72" s="30"/>
      <c r="AD72" s="30"/>
      <c r="AF72" s="31"/>
    </row>
    <row r="73" spans="1:32" s="27" customFormat="1" ht="76.5" outlineLevel="1">
      <c r="A73" s="2" t="s">
        <v>207</v>
      </c>
      <c r="B73" s="32" t="s">
        <v>87</v>
      </c>
      <c r="C73" s="33" t="s">
        <v>127</v>
      </c>
      <c r="D73" s="33" t="s">
        <v>99</v>
      </c>
      <c r="E73" s="33" t="s">
        <v>128</v>
      </c>
      <c r="F73" s="33" t="s">
        <v>129</v>
      </c>
      <c r="G73" s="40" t="s">
        <v>270</v>
      </c>
      <c r="H73" s="35" t="s">
        <v>265</v>
      </c>
      <c r="I73" s="32" t="s">
        <v>271</v>
      </c>
      <c r="J73" s="32" t="s">
        <v>74</v>
      </c>
      <c r="K73" s="3" t="s">
        <v>88</v>
      </c>
      <c r="L73" s="36">
        <v>0.3</v>
      </c>
      <c r="M73" s="33" t="s">
        <v>185</v>
      </c>
      <c r="N73" s="37"/>
      <c r="O73" s="29">
        <v>200</v>
      </c>
      <c r="P73" s="29">
        <v>200</v>
      </c>
      <c r="Q73" s="29">
        <v>200</v>
      </c>
      <c r="R73" s="29"/>
      <c r="S73" s="29">
        <v>455.35</v>
      </c>
      <c r="T73" s="29">
        <v>0</v>
      </c>
      <c r="U73" s="29">
        <f t="shared" si="1"/>
        <v>0</v>
      </c>
      <c r="V73" s="32" t="s">
        <v>69</v>
      </c>
      <c r="W73" s="33">
        <v>2015</v>
      </c>
      <c r="X73" s="39" t="s">
        <v>261</v>
      </c>
      <c r="Y73" s="20"/>
      <c r="Z73" s="30"/>
      <c r="AA73" s="30"/>
      <c r="AB73" s="30"/>
      <c r="AC73" s="30"/>
      <c r="AD73" s="30"/>
      <c r="AF73" s="31"/>
    </row>
    <row r="74" spans="1:32" s="27" customFormat="1" ht="76.5" outlineLevel="1">
      <c r="A74" s="2" t="s">
        <v>208</v>
      </c>
      <c r="B74" s="32" t="s">
        <v>87</v>
      </c>
      <c r="C74" s="33" t="s">
        <v>130</v>
      </c>
      <c r="D74" s="33" t="s">
        <v>99</v>
      </c>
      <c r="E74" s="33" t="s">
        <v>131</v>
      </c>
      <c r="F74" s="33" t="s">
        <v>132</v>
      </c>
      <c r="G74" s="40" t="s">
        <v>270</v>
      </c>
      <c r="H74" s="35" t="s">
        <v>265</v>
      </c>
      <c r="I74" s="32" t="s">
        <v>271</v>
      </c>
      <c r="J74" s="33" t="s">
        <v>68</v>
      </c>
      <c r="K74" s="3" t="s">
        <v>88</v>
      </c>
      <c r="L74" s="36">
        <v>0.3</v>
      </c>
      <c r="M74" s="33" t="s">
        <v>185</v>
      </c>
      <c r="N74" s="37"/>
      <c r="O74" s="29">
        <v>600</v>
      </c>
      <c r="P74" s="29">
        <v>600</v>
      </c>
      <c r="Q74" s="29">
        <v>600</v>
      </c>
      <c r="R74" s="29"/>
      <c r="S74" s="29">
        <v>154.45</v>
      </c>
      <c r="T74" s="29">
        <v>0</v>
      </c>
      <c r="U74" s="29">
        <f t="shared" si="1"/>
        <v>0</v>
      </c>
      <c r="V74" s="32" t="s">
        <v>69</v>
      </c>
      <c r="W74" s="33">
        <v>2015</v>
      </c>
      <c r="X74" s="39" t="s">
        <v>286</v>
      </c>
      <c r="Y74" s="20"/>
      <c r="Z74" s="30"/>
      <c r="AA74" s="30"/>
      <c r="AB74" s="30"/>
      <c r="AC74" s="30"/>
      <c r="AD74" s="30"/>
      <c r="AF74" s="31"/>
    </row>
    <row r="75" spans="1:32" s="27" customFormat="1" ht="76.5" outlineLevel="1">
      <c r="A75" s="2" t="s">
        <v>291</v>
      </c>
      <c r="B75" s="32" t="s">
        <v>87</v>
      </c>
      <c r="C75" s="33" t="s">
        <v>130</v>
      </c>
      <c r="D75" s="33" t="s">
        <v>99</v>
      </c>
      <c r="E75" s="33" t="s">
        <v>131</v>
      </c>
      <c r="F75" s="33" t="s">
        <v>132</v>
      </c>
      <c r="G75" s="40" t="s">
        <v>270</v>
      </c>
      <c r="H75" s="35" t="s">
        <v>265</v>
      </c>
      <c r="I75" s="32" t="s">
        <v>271</v>
      </c>
      <c r="J75" s="33" t="s">
        <v>68</v>
      </c>
      <c r="K75" s="3" t="s">
        <v>88</v>
      </c>
      <c r="L75" s="36">
        <v>0.3</v>
      </c>
      <c r="M75" s="33" t="s">
        <v>185</v>
      </c>
      <c r="N75" s="37"/>
      <c r="O75" s="29">
        <v>600</v>
      </c>
      <c r="P75" s="29">
        <v>600</v>
      </c>
      <c r="Q75" s="29">
        <v>600</v>
      </c>
      <c r="R75" s="29"/>
      <c r="S75" s="29">
        <v>127.68</v>
      </c>
      <c r="T75" s="29">
        <f>(O75+P75+Q75)*S75</f>
        <v>229824</v>
      </c>
      <c r="U75" s="29">
        <f t="shared" si="1"/>
        <v>257402.88000000003</v>
      </c>
      <c r="V75" s="32" t="s">
        <v>69</v>
      </c>
      <c r="W75" s="33">
        <v>2015</v>
      </c>
      <c r="X75" s="39"/>
      <c r="Y75" s="20"/>
      <c r="Z75" s="30"/>
      <c r="AA75" s="30"/>
      <c r="AB75" s="30"/>
      <c r="AC75" s="30"/>
      <c r="AD75" s="30"/>
      <c r="AF75" s="31"/>
    </row>
    <row r="76" spans="1:32" s="27" customFormat="1" ht="76.5" outlineLevel="1">
      <c r="A76" s="2" t="s">
        <v>209</v>
      </c>
      <c r="B76" s="32" t="s">
        <v>87</v>
      </c>
      <c r="C76" s="33" t="s">
        <v>130</v>
      </c>
      <c r="D76" s="33" t="s">
        <v>99</v>
      </c>
      <c r="E76" s="33" t="s">
        <v>131</v>
      </c>
      <c r="F76" s="33" t="s">
        <v>133</v>
      </c>
      <c r="G76" s="40" t="s">
        <v>270</v>
      </c>
      <c r="H76" s="35" t="s">
        <v>265</v>
      </c>
      <c r="I76" s="32" t="s">
        <v>271</v>
      </c>
      <c r="J76" s="32" t="s">
        <v>74</v>
      </c>
      <c r="K76" s="3" t="s">
        <v>88</v>
      </c>
      <c r="L76" s="36">
        <v>0.3</v>
      </c>
      <c r="M76" s="33" t="s">
        <v>185</v>
      </c>
      <c r="N76" s="37"/>
      <c r="O76" s="29">
        <v>399</v>
      </c>
      <c r="P76" s="29">
        <v>399.94</v>
      </c>
      <c r="Q76" s="29">
        <v>399.46</v>
      </c>
      <c r="R76" s="29"/>
      <c r="S76" s="29">
        <v>339.29</v>
      </c>
      <c r="T76" s="29">
        <v>0</v>
      </c>
      <c r="U76" s="29">
        <f t="shared" si="1"/>
        <v>0</v>
      </c>
      <c r="V76" s="32" t="s">
        <v>69</v>
      </c>
      <c r="W76" s="33">
        <v>2015</v>
      </c>
      <c r="X76" s="39" t="s">
        <v>286</v>
      </c>
      <c r="Y76" s="20"/>
      <c r="Z76" s="30"/>
      <c r="AA76" s="30"/>
      <c r="AB76" s="30"/>
      <c r="AC76" s="30"/>
      <c r="AD76" s="30"/>
      <c r="AF76" s="31"/>
    </row>
    <row r="77" spans="1:32" s="27" customFormat="1" ht="76.5" outlineLevel="1">
      <c r="A77" s="2" t="s">
        <v>292</v>
      </c>
      <c r="B77" s="32" t="s">
        <v>87</v>
      </c>
      <c r="C77" s="33" t="s">
        <v>130</v>
      </c>
      <c r="D77" s="33" t="s">
        <v>99</v>
      </c>
      <c r="E77" s="33" t="s">
        <v>131</v>
      </c>
      <c r="F77" s="33" t="s">
        <v>133</v>
      </c>
      <c r="G77" s="40" t="s">
        <v>270</v>
      </c>
      <c r="H77" s="35" t="s">
        <v>265</v>
      </c>
      <c r="I77" s="32" t="s">
        <v>271</v>
      </c>
      <c r="J77" s="32" t="s">
        <v>74</v>
      </c>
      <c r="K77" s="3" t="s">
        <v>88</v>
      </c>
      <c r="L77" s="36">
        <v>0.3</v>
      </c>
      <c r="M77" s="33" t="s">
        <v>185</v>
      </c>
      <c r="N77" s="37"/>
      <c r="O77" s="29">
        <v>399</v>
      </c>
      <c r="P77" s="29">
        <v>399.94</v>
      </c>
      <c r="Q77" s="29">
        <v>399.46</v>
      </c>
      <c r="R77" s="29"/>
      <c r="S77" s="29">
        <v>127.68</v>
      </c>
      <c r="T77" s="29">
        <f>(O77+P77+Q77)*S77</f>
        <v>153011.71200000003</v>
      </c>
      <c r="U77" s="29">
        <f t="shared" si="1"/>
        <v>171373.11744000006</v>
      </c>
      <c r="V77" s="32" t="s">
        <v>69</v>
      </c>
      <c r="W77" s="33">
        <v>2015</v>
      </c>
      <c r="X77" s="39"/>
      <c r="Y77" s="20"/>
      <c r="Z77" s="30"/>
      <c r="AA77" s="30"/>
      <c r="AB77" s="30"/>
      <c r="AC77" s="30"/>
      <c r="AD77" s="30"/>
      <c r="AF77" s="31"/>
    </row>
    <row r="78" spans="1:32" s="27" customFormat="1" ht="76.5" outlineLevel="1">
      <c r="A78" s="2" t="s">
        <v>210</v>
      </c>
      <c r="B78" s="32" t="s">
        <v>87</v>
      </c>
      <c r="C78" s="33" t="s">
        <v>134</v>
      </c>
      <c r="D78" s="33" t="s">
        <v>99</v>
      </c>
      <c r="E78" s="33" t="s">
        <v>135</v>
      </c>
      <c r="F78" s="33" t="s">
        <v>136</v>
      </c>
      <c r="G78" s="40" t="s">
        <v>270</v>
      </c>
      <c r="H78" s="35" t="s">
        <v>265</v>
      </c>
      <c r="I78" s="32" t="s">
        <v>271</v>
      </c>
      <c r="J78" s="32" t="s">
        <v>74</v>
      </c>
      <c r="K78" s="3" t="s">
        <v>88</v>
      </c>
      <c r="L78" s="36">
        <v>0.3</v>
      </c>
      <c r="M78" s="33" t="s">
        <v>185</v>
      </c>
      <c r="N78" s="37"/>
      <c r="O78" s="29">
        <v>299.6</v>
      </c>
      <c r="P78" s="29">
        <v>299.6</v>
      </c>
      <c r="Q78" s="29">
        <v>299.605</v>
      </c>
      <c r="R78" s="29"/>
      <c r="S78" s="29">
        <v>339.29</v>
      </c>
      <c r="T78" s="29">
        <v>0</v>
      </c>
      <c r="U78" s="29">
        <f t="shared" si="1"/>
        <v>0</v>
      </c>
      <c r="V78" s="32" t="s">
        <v>69</v>
      </c>
      <c r="W78" s="33">
        <v>2015</v>
      </c>
      <c r="X78" s="39" t="s">
        <v>286</v>
      </c>
      <c r="Y78" s="20"/>
      <c r="Z78" s="30"/>
      <c r="AA78" s="30"/>
      <c r="AB78" s="30"/>
      <c r="AC78" s="30"/>
      <c r="AD78" s="30"/>
      <c r="AF78" s="31"/>
    </row>
    <row r="79" spans="1:32" s="27" customFormat="1" ht="76.5" outlineLevel="1">
      <c r="A79" s="2" t="s">
        <v>293</v>
      </c>
      <c r="B79" s="32" t="s">
        <v>87</v>
      </c>
      <c r="C79" s="33" t="s">
        <v>134</v>
      </c>
      <c r="D79" s="33" t="s">
        <v>99</v>
      </c>
      <c r="E79" s="33" t="s">
        <v>135</v>
      </c>
      <c r="F79" s="33" t="s">
        <v>136</v>
      </c>
      <c r="G79" s="40" t="s">
        <v>270</v>
      </c>
      <c r="H79" s="35" t="s">
        <v>265</v>
      </c>
      <c r="I79" s="32" t="s">
        <v>271</v>
      </c>
      <c r="J79" s="32" t="s">
        <v>74</v>
      </c>
      <c r="K79" s="3" t="s">
        <v>88</v>
      </c>
      <c r="L79" s="36">
        <v>0.3</v>
      </c>
      <c r="M79" s="33" t="s">
        <v>185</v>
      </c>
      <c r="N79" s="37"/>
      <c r="O79" s="29">
        <v>299.6</v>
      </c>
      <c r="P79" s="29">
        <v>299.6</v>
      </c>
      <c r="Q79" s="29">
        <v>299.605</v>
      </c>
      <c r="R79" s="29"/>
      <c r="S79" s="29">
        <v>187.76</v>
      </c>
      <c r="T79" s="29">
        <v>0</v>
      </c>
      <c r="U79" s="29">
        <f t="shared" si="1"/>
        <v>0</v>
      </c>
      <c r="V79" s="32" t="s">
        <v>69</v>
      </c>
      <c r="W79" s="33">
        <v>2015</v>
      </c>
      <c r="X79" s="39" t="s">
        <v>261</v>
      </c>
      <c r="Y79" s="20"/>
      <c r="Z79" s="30"/>
      <c r="AA79" s="30"/>
      <c r="AB79" s="30"/>
      <c r="AC79" s="30"/>
      <c r="AD79" s="30"/>
      <c r="AF79" s="31"/>
    </row>
    <row r="80" spans="1:32" s="27" customFormat="1" ht="76.5" outlineLevel="1">
      <c r="A80" s="2" t="s">
        <v>211</v>
      </c>
      <c r="B80" s="32" t="s">
        <v>87</v>
      </c>
      <c r="C80" s="33" t="s">
        <v>137</v>
      </c>
      <c r="D80" s="33" t="s">
        <v>99</v>
      </c>
      <c r="E80" s="33" t="s">
        <v>138</v>
      </c>
      <c r="F80" s="33" t="s">
        <v>139</v>
      </c>
      <c r="G80" s="40" t="s">
        <v>270</v>
      </c>
      <c r="H80" s="35" t="s">
        <v>265</v>
      </c>
      <c r="I80" s="32" t="s">
        <v>271</v>
      </c>
      <c r="J80" s="32" t="s">
        <v>74</v>
      </c>
      <c r="K80" s="3" t="s">
        <v>88</v>
      </c>
      <c r="L80" s="36">
        <v>0.3</v>
      </c>
      <c r="M80" s="33" t="s">
        <v>185</v>
      </c>
      <c r="N80" s="37"/>
      <c r="O80" s="29">
        <v>100</v>
      </c>
      <c r="P80" s="29">
        <v>100</v>
      </c>
      <c r="Q80" s="29">
        <v>100</v>
      </c>
      <c r="R80" s="29"/>
      <c r="S80" s="29">
        <v>1544.64</v>
      </c>
      <c r="T80" s="29">
        <v>0</v>
      </c>
      <c r="U80" s="29">
        <f t="shared" si="1"/>
        <v>0</v>
      </c>
      <c r="V80" s="32" t="s">
        <v>69</v>
      </c>
      <c r="W80" s="33">
        <v>2015</v>
      </c>
      <c r="X80" s="39" t="s">
        <v>286</v>
      </c>
      <c r="Y80" s="20"/>
      <c r="Z80" s="30"/>
      <c r="AA80" s="30"/>
      <c r="AB80" s="30"/>
      <c r="AC80" s="30"/>
      <c r="AD80" s="30"/>
      <c r="AF80" s="31"/>
    </row>
    <row r="81" spans="1:32" s="27" customFormat="1" ht="76.5" outlineLevel="1">
      <c r="A81" s="2" t="s">
        <v>294</v>
      </c>
      <c r="B81" s="32" t="s">
        <v>87</v>
      </c>
      <c r="C81" s="33" t="s">
        <v>137</v>
      </c>
      <c r="D81" s="33" t="s">
        <v>99</v>
      </c>
      <c r="E81" s="33" t="s">
        <v>138</v>
      </c>
      <c r="F81" s="33" t="s">
        <v>139</v>
      </c>
      <c r="G81" s="40" t="s">
        <v>270</v>
      </c>
      <c r="H81" s="35" t="s">
        <v>265</v>
      </c>
      <c r="I81" s="32" t="s">
        <v>271</v>
      </c>
      <c r="J81" s="32" t="s">
        <v>74</v>
      </c>
      <c r="K81" s="3" t="s">
        <v>88</v>
      </c>
      <c r="L81" s="36">
        <v>0.3</v>
      </c>
      <c r="M81" s="33" t="s">
        <v>185</v>
      </c>
      <c r="N81" s="37"/>
      <c r="O81" s="29">
        <v>100</v>
      </c>
      <c r="P81" s="29">
        <v>100</v>
      </c>
      <c r="Q81" s="29">
        <v>100</v>
      </c>
      <c r="R81" s="29"/>
      <c r="S81" s="29">
        <v>1798.21</v>
      </c>
      <c r="T81" s="29">
        <v>0</v>
      </c>
      <c r="U81" s="29">
        <f>T81*1.12</f>
        <v>0</v>
      </c>
      <c r="V81" s="32" t="s">
        <v>69</v>
      </c>
      <c r="W81" s="33">
        <v>2015</v>
      </c>
      <c r="X81" s="39" t="s">
        <v>261</v>
      </c>
      <c r="Y81" s="20"/>
      <c r="Z81" s="30"/>
      <c r="AA81" s="30"/>
      <c r="AB81" s="30"/>
      <c r="AC81" s="30"/>
      <c r="AD81" s="30"/>
      <c r="AF81" s="31"/>
    </row>
    <row r="82" spans="1:32" s="27" customFormat="1" ht="76.5" outlineLevel="1">
      <c r="A82" s="2" t="s">
        <v>212</v>
      </c>
      <c r="B82" s="32" t="s">
        <v>87</v>
      </c>
      <c r="C82" s="33" t="s">
        <v>140</v>
      </c>
      <c r="D82" s="33" t="s">
        <v>99</v>
      </c>
      <c r="E82" s="33" t="s">
        <v>141</v>
      </c>
      <c r="F82" s="33" t="s">
        <v>142</v>
      </c>
      <c r="G82" s="40" t="s">
        <v>270</v>
      </c>
      <c r="H82" s="35" t="s">
        <v>265</v>
      </c>
      <c r="I82" s="32" t="s">
        <v>271</v>
      </c>
      <c r="J82" s="32" t="s">
        <v>74</v>
      </c>
      <c r="K82" s="3" t="s">
        <v>88</v>
      </c>
      <c r="L82" s="36">
        <v>0.3</v>
      </c>
      <c r="M82" s="33" t="s">
        <v>185</v>
      </c>
      <c r="N82" s="37"/>
      <c r="O82" s="29">
        <v>200</v>
      </c>
      <c r="P82" s="29">
        <v>200</v>
      </c>
      <c r="Q82" s="29">
        <v>200</v>
      </c>
      <c r="R82" s="29"/>
      <c r="S82" s="29">
        <v>901.78</v>
      </c>
      <c r="T82" s="29">
        <v>0</v>
      </c>
      <c r="U82" s="29">
        <f t="shared" si="1"/>
        <v>0</v>
      </c>
      <c r="V82" s="32" t="s">
        <v>69</v>
      </c>
      <c r="W82" s="33">
        <v>2015</v>
      </c>
      <c r="X82" s="39" t="s">
        <v>286</v>
      </c>
      <c r="Y82" s="20"/>
      <c r="Z82" s="30"/>
      <c r="AA82" s="30"/>
      <c r="AB82" s="30"/>
      <c r="AC82" s="30"/>
      <c r="AD82" s="30"/>
      <c r="AF82" s="31"/>
    </row>
    <row r="83" spans="1:32" s="27" customFormat="1" ht="76.5" outlineLevel="1">
      <c r="A83" s="2" t="s">
        <v>295</v>
      </c>
      <c r="B83" s="32" t="s">
        <v>87</v>
      </c>
      <c r="C83" s="33" t="s">
        <v>140</v>
      </c>
      <c r="D83" s="33" t="s">
        <v>99</v>
      </c>
      <c r="E83" s="33" t="s">
        <v>141</v>
      </c>
      <c r="F83" s="33" t="s">
        <v>142</v>
      </c>
      <c r="G83" s="40" t="s">
        <v>270</v>
      </c>
      <c r="H83" s="35" t="s">
        <v>265</v>
      </c>
      <c r="I83" s="32" t="s">
        <v>271</v>
      </c>
      <c r="J83" s="32" t="s">
        <v>74</v>
      </c>
      <c r="K83" s="3" t="s">
        <v>88</v>
      </c>
      <c r="L83" s="36">
        <v>0.3</v>
      </c>
      <c r="M83" s="33" t="s">
        <v>185</v>
      </c>
      <c r="N83" s="37"/>
      <c r="O83" s="29">
        <v>200</v>
      </c>
      <c r="P83" s="29">
        <v>200</v>
      </c>
      <c r="Q83" s="29">
        <v>200</v>
      </c>
      <c r="R83" s="29"/>
      <c r="S83" s="29">
        <v>453.57</v>
      </c>
      <c r="T83" s="29">
        <v>0</v>
      </c>
      <c r="U83" s="29">
        <f>T83*1.12</f>
        <v>0</v>
      </c>
      <c r="V83" s="32" t="s">
        <v>69</v>
      </c>
      <c r="W83" s="33">
        <v>2015</v>
      </c>
      <c r="X83" s="39" t="s">
        <v>261</v>
      </c>
      <c r="Y83" s="20"/>
      <c r="Z83" s="30"/>
      <c r="AA83" s="30"/>
      <c r="AB83" s="30"/>
      <c r="AC83" s="30"/>
      <c r="AD83" s="30"/>
      <c r="AF83" s="31"/>
    </row>
    <row r="84" spans="1:32" s="27" customFormat="1" ht="76.5" outlineLevel="1">
      <c r="A84" s="2" t="s">
        <v>213</v>
      </c>
      <c r="B84" s="32" t="s">
        <v>87</v>
      </c>
      <c r="C84" s="33" t="s">
        <v>143</v>
      </c>
      <c r="D84" s="33" t="s">
        <v>99</v>
      </c>
      <c r="E84" s="33" t="s">
        <v>144</v>
      </c>
      <c r="F84" s="33" t="s">
        <v>145</v>
      </c>
      <c r="G84" s="40" t="s">
        <v>270</v>
      </c>
      <c r="H84" s="35" t="s">
        <v>265</v>
      </c>
      <c r="I84" s="32" t="s">
        <v>271</v>
      </c>
      <c r="J84" s="32" t="s">
        <v>74</v>
      </c>
      <c r="K84" s="3" t="s">
        <v>88</v>
      </c>
      <c r="L84" s="36">
        <v>0.3</v>
      </c>
      <c r="M84" s="33" t="s">
        <v>185</v>
      </c>
      <c r="N84" s="37"/>
      <c r="O84" s="29">
        <v>300</v>
      </c>
      <c r="P84" s="29">
        <v>300</v>
      </c>
      <c r="Q84" s="29">
        <v>300</v>
      </c>
      <c r="R84" s="29"/>
      <c r="S84" s="29">
        <v>677.68</v>
      </c>
      <c r="T84" s="29">
        <v>0</v>
      </c>
      <c r="U84" s="29">
        <f t="shared" si="1"/>
        <v>0</v>
      </c>
      <c r="V84" s="32" t="s">
        <v>69</v>
      </c>
      <c r="W84" s="33">
        <v>2015</v>
      </c>
      <c r="X84" s="39" t="s">
        <v>286</v>
      </c>
      <c r="Y84" s="20"/>
      <c r="Z84" s="30"/>
      <c r="AA84" s="30"/>
      <c r="AB84" s="30"/>
      <c r="AC84" s="30"/>
      <c r="AD84" s="30"/>
      <c r="AF84" s="31"/>
    </row>
    <row r="85" spans="1:32" s="27" customFormat="1" ht="76.5" outlineLevel="1">
      <c r="A85" s="2" t="s">
        <v>296</v>
      </c>
      <c r="B85" s="32" t="s">
        <v>87</v>
      </c>
      <c r="C85" s="33" t="s">
        <v>143</v>
      </c>
      <c r="D85" s="33" t="s">
        <v>99</v>
      </c>
      <c r="E85" s="33" t="s">
        <v>144</v>
      </c>
      <c r="F85" s="33" t="s">
        <v>145</v>
      </c>
      <c r="G85" s="40" t="s">
        <v>270</v>
      </c>
      <c r="H85" s="35" t="s">
        <v>265</v>
      </c>
      <c r="I85" s="32" t="s">
        <v>271</v>
      </c>
      <c r="J85" s="32" t="s">
        <v>74</v>
      </c>
      <c r="K85" s="3" t="s">
        <v>88</v>
      </c>
      <c r="L85" s="36">
        <v>0.3</v>
      </c>
      <c r="M85" s="33" t="s">
        <v>185</v>
      </c>
      <c r="N85" s="37"/>
      <c r="O85" s="29">
        <v>300</v>
      </c>
      <c r="P85" s="29">
        <v>300</v>
      </c>
      <c r="Q85" s="29">
        <v>300</v>
      </c>
      <c r="R85" s="29"/>
      <c r="S85" s="29">
        <v>177.93</v>
      </c>
      <c r="T85" s="29">
        <f>(O85+P85+Q85)*S85</f>
        <v>160137</v>
      </c>
      <c r="U85" s="29">
        <f aca="true" t="shared" si="2" ref="U85:U107">T85*1.12</f>
        <v>179353.44000000003</v>
      </c>
      <c r="V85" s="32" t="s">
        <v>69</v>
      </c>
      <c r="W85" s="33">
        <v>2015</v>
      </c>
      <c r="X85" s="39"/>
      <c r="Y85" s="20"/>
      <c r="Z85" s="30"/>
      <c r="AA85" s="30"/>
      <c r="AB85" s="30"/>
      <c r="AC85" s="30"/>
      <c r="AD85" s="30"/>
      <c r="AF85" s="31"/>
    </row>
    <row r="86" spans="1:32" s="27" customFormat="1" ht="76.5" outlineLevel="1">
      <c r="A86" s="2" t="s">
        <v>214</v>
      </c>
      <c r="B86" s="32" t="s">
        <v>87</v>
      </c>
      <c r="C86" s="33" t="s">
        <v>147</v>
      </c>
      <c r="D86" s="33" t="s">
        <v>99</v>
      </c>
      <c r="E86" s="33" t="s">
        <v>148</v>
      </c>
      <c r="F86" s="33" t="s">
        <v>149</v>
      </c>
      <c r="G86" s="40" t="s">
        <v>270</v>
      </c>
      <c r="H86" s="35" t="s">
        <v>265</v>
      </c>
      <c r="I86" s="32" t="s">
        <v>271</v>
      </c>
      <c r="J86" s="33" t="s">
        <v>68</v>
      </c>
      <c r="K86" s="3" t="s">
        <v>88</v>
      </c>
      <c r="L86" s="36">
        <v>0.3</v>
      </c>
      <c r="M86" s="33" t="s">
        <v>185</v>
      </c>
      <c r="N86" s="37"/>
      <c r="O86" s="29">
        <v>610</v>
      </c>
      <c r="P86" s="29">
        <v>610</v>
      </c>
      <c r="Q86" s="29">
        <v>610</v>
      </c>
      <c r="R86" s="29"/>
      <c r="S86" s="29">
        <v>421.43</v>
      </c>
      <c r="T86" s="29">
        <v>0</v>
      </c>
      <c r="U86" s="29">
        <f t="shared" si="2"/>
        <v>0</v>
      </c>
      <c r="V86" s="32" t="s">
        <v>69</v>
      </c>
      <c r="W86" s="33">
        <v>2015</v>
      </c>
      <c r="X86" s="39" t="s">
        <v>286</v>
      </c>
      <c r="Y86" s="20"/>
      <c r="Z86" s="30"/>
      <c r="AA86" s="30"/>
      <c r="AB86" s="30"/>
      <c r="AC86" s="30"/>
      <c r="AD86" s="30"/>
      <c r="AF86" s="31"/>
    </row>
    <row r="87" spans="1:32" s="27" customFormat="1" ht="76.5" outlineLevel="1">
      <c r="A87" s="2" t="s">
        <v>297</v>
      </c>
      <c r="B87" s="32" t="s">
        <v>87</v>
      </c>
      <c r="C87" s="33" t="s">
        <v>147</v>
      </c>
      <c r="D87" s="33" t="s">
        <v>99</v>
      </c>
      <c r="E87" s="33" t="s">
        <v>148</v>
      </c>
      <c r="F87" s="33" t="s">
        <v>149</v>
      </c>
      <c r="G87" s="40" t="s">
        <v>270</v>
      </c>
      <c r="H87" s="35" t="s">
        <v>265</v>
      </c>
      <c r="I87" s="32" t="s">
        <v>271</v>
      </c>
      <c r="J87" s="33" t="s">
        <v>68</v>
      </c>
      <c r="K87" s="3" t="s">
        <v>88</v>
      </c>
      <c r="L87" s="36">
        <v>0.3</v>
      </c>
      <c r="M87" s="33" t="s">
        <v>185</v>
      </c>
      <c r="N87" s="37"/>
      <c r="O87" s="29">
        <v>610</v>
      </c>
      <c r="P87" s="29">
        <v>610</v>
      </c>
      <c r="Q87" s="29">
        <v>610</v>
      </c>
      <c r="R87" s="29"/>
      <c r="S87" s="29">
        <v>186.13</v>
      </c>
      <c r="T87" s="29">
        <v>0</v>
      </c>
      <c r="U87" s="29">
        <f t="shared" si="2"/>
        <v>0</v>
      </c>
      <c r="V87" s="32" t="s">
        <v>69</v>
      </c>
      <c r="W87" s="33">
        <v>2015</v>
      </c>
      <c r="X87" s="39" t="s">
        <v>261</v>
      </c>
      <c r="Y87" s="20"/>
      <c r="Z87" s="30"/>
      <c r="AA87" s="30"/>
      <c r="AB87" s="30"/>
      <c r="AC87" s="30"/>
      <c r="AD87" s="30"/>
      <c r="AF87" s="31"/>
    </row>
    <row r="88" spans="1:32" s="27" customFormat="1" ht="76.5" outlineLevel="1">
      <c r="A88" s="2" t="s">
        <v>215</v>
      </c>
      <c r="B88" s="32" t="s">
        <v>87</v>
      </c>
      <c r="C88" s="33" t="s">
        <v>150</v>
      </c>
      <c r="D88" s="33" t="s">
        <v>99</v>
      </c>
      <c r="E88" s="33" t="s">
        <v>151</v>
      </c>
      <c r="F88" s="33" t="s">
        <v>152</v>
      </c>
      <c r="G88" s="40" t="s">
        <v>270</v>
      </c>
      <c r="H88" s="35" t="s">
        <v>265</v>
      </c>
      <c r="I88" s="32" t="s">
        <v>271</v>
      </c>
      <c r="J88" s="32" t="s">
        <v>74</v>
      </c>
      <c r="K88" s="3" t="s">
        <v>88</v>
      </c>
      <c r="L88" s="36">
        <v>0.3</v>
      </c>
      <c r="M88" s="37" t="s">
        <v>184</v>
      </c>
      <c r="N88" s="37"/>
      <c r="O88" s="29">
        <v>50</v>
      </c>
      <c r="P88" s="29">
        <v>50</v>
      </c>
      <c r="Q88" s="29">
        <v>50</v>
      </c>
      <c r="R88" s="29"/>
      <c r="S88" s="29">
        <v>3392.86</v>
      </c>
      <c r="T88" s="29">
        <v>0</v>
      </c>
      <c r="U88" s="29">
        <f t="shared" si="2"/>
        <v>0</v>
      </c>
      <c r="V88" s="32" t="s">
        <v>69</v>
      </c>
      <c r="W88" s="33">
        <v>2015</v>
      </c>
      <c r="X88" s="39" t="s">
        <v>261</v>
      </c>
      <c r="Y88" s="20"/>
      <c r="Z88" s="30"/>
      <c r="AA88" s="30"/>
      <c r="AB88" s="30"/>
      <c r="AC88" s="30"/>
      <c r="AD88" s="30"/>
      <c r="AF88" s="31"/>
    </row>
    <row r="89" spans="1:32" s="27" customFormat="1" ht="76.5" outlineLevel="1">
      <c r="A89" s="2" t="s">
        <v>216</v>
      </c>
      <c r="B89" s="32" t="s">
        <v>87</v>
      </c>
      <c r="C89" s="33" t="s">
        <v>150</v>
      </c>
      <c r="D89" s="33" t="s">
        <v>99</v>
      </c>
      <c r="E89" s="33" t="s">
        <v>151</v>
      </c>
      <c r="F89" s="33" t="s">
        <v>153</v>
      </c>
      <c r="G89" s="40" t="s">
        <v>270</v>
      </c>
      <c r="H89" s="35" t="s">
        <v>265</v>
      </c>
      <c r="I89" s="32" t="s">
        <v>271</v>
      </c>
      <c r="J89" s="32" t="s">
        <v>74</v>
      </c>
      <c r="K89" s="3" t="s">
        <v>88</v>
      </c>
      <c r="L89" s="36">
        <v>0.3</v>
      </c>
      <c r="M89" s="37" t="s">
        <v>184</v>
      </c>
      <c r="N89" s="37"/>
      <c r="O89" s="29">
        <v>50.00000000000001</v>
      </c>
      <c r="P89" s="29">
        <v>50.00000000000001</v>
      </c>
      <c r="Q89" s="29">
        <v>50.00000000000001</v>
      </c>
      <c r="R89" s="29"/>
      <c r="S89" s="29">
        <v>4517.86</v>
      </c>
      <c r="T89" s="29">
        <v>0</v>
      </c>
      <c r="U89" s="29">
        <f t="shared" si="2"/>
        <v>0</v>
      </c>
      <c r="V89" s="32" t="s">
        <v>69</v>
      </c>
      <c r="W89" s="33">
        <v>2015</v>
      </c>
      <c r="X89" s="39" t="s">
        <v>261</v>
      </c>
      <c r="Y89" s="20"/>
      <c r="Z89" s="30"/>
      <c r="AA89" s="30"/>
      <c r="AB89" s="30"/>
      <c r="AC89" s="30"/>
      <c r="AD89" s="30"/>
      <c r="AF89" s="31"/>
    </row>
    <row r="90" spans="1:32" s="27" customFormat="1" ht="76.5" outlineLevel="1">
      <c r="A90" s="2" t="s">
        <v>217</v>
      </c>
      <c r="B90" s="32" t="s">
        <v>87</v>
      </c>
      <c r="C90" s="34" t="s">
        <v>179</v>
      </c>
      <c r="D90" s="34" t="s">
        <v>99</v>
      </c>
      <c r="E90" s="33" t="s">
        <v>180</v>
      </c>
      <c r="F90" s="42" t="s">
        <v>181</v>
      </c>
      <c r="G90" s="40" t="s">
        <v>270</v>
      </c>
      <c r="H90" s="35" t="s">
        <v>264</v>
      </c>
      <c r="I90" s="32" t="s">
        <v>271</v>
      </c>
      <c r="J90" s="42" t="s">
        <v>68</v>
      </c>
      <c r="K90" s="3" t="s">
        <v>88</v>
      </c>
      <c r="L90" s="36">
        <v>0.3</v>
      </c>
      <c r="M90" s="37" t="s">
        <v>184</v>
      </c>
      <c r="N90" s="37"/>
      <c r="O90" s="29">
        <v>1290</v>
      </c>
      <c r="P90" s="29">
        <v>1290.48</v>
      </c>
      <c r="Q90" s="29">
        <v>1290.23</v>
      </c>
      <c r="R90" s="29"/>
      <c r="S90" s="29">
        <v>965</v>
      </c>
      <c r="T90" s="29">
        <v>0</v>
      </c>
      <c r="U90" s="29">
        <f t="shared" si="2"/>
        <v>0</v>
      </c>
      <c r="V90" s="33" t="s">
        <v>69</v>
      </c>
      <c r="W90" s="33">
        <v>2015</v>
      </c>
      <c r="X90" s="39" t="s">
        <v>286</v>
      </c>
      <c r="Y90" s="20"/>
      <c r="Z90" s="30"/>
      <c r="AA90" s="30"/>
      <c r="AB90" s="30"/>
      <c r="AC90" s="30"/>
      <c r="AD90" s="30"/>
      <c r="AF90" s="31"/>
    </row>
    <row r="91" spans="1:32" s="27" customFormat="1" ht="76.5" outlineLevel="1">
      <c r="A91" s="2" t="s">
        <v>298</v>
      </c>
      <c r="B91" s="32" t="s">
        <v>87</v>
      </c>
      <c r="C91" s="34" t="s">
        <v>179</v>
      </c>
      <c r="D91" s="34" t="s">
        <v>99</v>
      </c>
      <c r="E91" s="33" t="s">
        <v>180</v>
      </c>
      <c r="F91" s="42" t="s">
        <v>181</v>
      </c>
      <c r="G91" s="40" t="s">
        <v>270</v>
      </c>
      <c r="H91" s="35" t="s">
        <v>264</v>
      </c>
      <c r="I91" s="32" t="s">
        <v>271</v>
      </c>
      <c r="J91" s="42" t="s">
        <v>68</v>
      </c>
      <c r="K91" s="3" t="s">
        <v>88</v>
      </c>
      <c r="L91" s="36">
        <v>0.3</v>
      </c>
      <c r="M91" s="37" t="s">
        <v>184</v>
      </c>
      <c r="N91" s="37"/>
      <c r="O91" s="29">
        <v>1290</v>
      </c>
      <c r="P91" s="29">
        <v>1290.48</v>
      </c>
      <c r="Q91" s="29">
        <v>1290.23</v>
      </c>
      <c r="R91" s="29"/>
      <c r="S91" s="29">
        <v>1049.14</v>
      </c>
      <c r="T91" s="29">
        <f>(O91+P91+Q91)*S91</f>
        <v>4060916.6894000005</v>
      </c>
      <c r="U91" s="29">
        <f t="shared" si="2"/>
        <v>4548226.692128001</v>
      </c>
      <c r="V91" s="33" t="s">
        <v>69</v>
      </c>
      <c r="W91" s="33">
        <v>2015</v>
      </c>
      <c r="X91" s="39"/>
      <c r="Y91" s="20"/>
      <c r="Z91" s="30"/>
      <c r="AA91" s="30"/>
      <c r="AB91" s="30"/>
      <c r="AC91" s="30"/>
      <c r="AD91" s="30"/>
      <c r="AF91" s="31"/>
    </row>
    <row r="92" spans="1:32" s="27" customFormat="1" ht="76.5" outlineLevel="1">
      <c r="A92" s="2" t="s">
        <v>218</v>
      </c>
      <c r="B92" s="32" t="s">
        <v>87</v>
      </c>
      <c r="C92" s="33" t="s">
        <v>155</v>
      </c>
      <c r="D92" s="33" t="s">
        <v>154</v>
      </c>
      <c r="E92" s="33" t="s">
        <v>156</v>
      </c>
      <c r="F92" s="33" t="s">
        <v>157</v>
      </c>
      <c r="G92" s="40" t="s">
        <v>270</v>
      </c>
      <c r="H92" s="35" t="s">
        <v>266</v>
      </c>
      <c r="I92" s="32" t="s">
        <v>271</v>
      </c>
      <c r="J92" s="32" t="s">
        <v>74</v>
      </c>
      <c r="K92" s="3" t="s">
        <v>88</v>
      </c>
      <c r="L92" s="36">
        <v>0.3</v>
      </c>
      <c r="M92" s="37" t="s">
        <v>187</v>
      </c>
      <c r="N92" s="37"/>
      <c r="O92" s="29">
        <v>60</v>
      </c>
      <c r="P92" s="29">
        <v>60</v>
      </c>
      <c r="Q92" s="29">
        <v>60</v>
      </c>
      <c r="R92" s="29"/>
      <c r="S92" s="29">
        <v>910000</v>
      </c>
      <c r="T92" s="29">
        <v>0</v>
      </c>
      <c r="U92" s="29">
        <f t="shared" si="2"/>
        <v>0</v>
      </c>
      <c r="V92" s="33" t="s">
        <v>69</v>
      </c>
      <c r="W92" s="33">
        <v>2015</v>
      </c>
      <c r="X92" s="39" t="s">
        <v>261</v>
      </c>
      <c r="Y92" s="20"/>
      <c r="Z92" s="30"/>
      <c r="AA92" s="30"/>
      <c r="AB92" s="30"/>
      <c r="AC92" s="30"/>
      <c r="AD92" s="30"/>
      <c r="AF92" s="31"/>
    </row>
    <row r="93" spans="1:32" s="27" customFormat="1" ht="76.5" outlineLevel="1">
      <c r="A93" s="2" t="s">
        <v>219</v>
      </c>
      <c r="B93" s="32" t="s">
        <v>87</v>
      </c>
      <c r="C93" s="33" t="s">
        <v>155</v>
      </c>
      <c r="D93" s="33" t="s">
        <v>154</v>
      </c>
      <c r="E93" s="33" t="s">
        <v>156</v>
      </c>
      <c r="F93" s="33" t="s">
        <v>229</v>
      </c>
      <c r="G93" s="40" t="s">
        <v>270</v>
      </c>
      <c r="H93" s="35" t="s">
        <v>266</v>
      </c>
      <c r="I93" s="32" t="s">
        <v>271</v>
      </c>
      <c r="J93" s="32" t="s">
        <v>74</v>
      </c>
      <c r="K93" s="3" t="s">
        <v>88</v>
      </c>
      <c r="L93" s="36">
        <v>0.3</v>
      </c>
      <c r="M93" s="37" t="s">
        <v>187</v>
      </c>
      <c r="N93" s="37"/>
      <c r="O93" s="29">
        <v>35</v>
      </c>
      <c r="P93" s="29">
        <v>35</v>
      </c>
      <c r="Q93" s="29">
        <v>35</v>
      </c>
      <c r="R93" s="29"/>
      <c r="S93" s="29">
        <v>1040000</v>
      </c>
      <c r="T93" s="29">
        <v>0</v>
      </c>
      <c r="U93" s="29">
        <f t="shared" si="2"/>
        <v>0</v>
      </c>
      <c r="V93" s="33" t="s">
        <v>69</v>
      </c>
      <c r="W93" s="33">
        <v>2015</v>
      </c>
      <c r="X93" s="39" t="s">
        <v>261</v>
      </c>
      <c r="Y93" s="20"/>
      <c r="Z93" s="30"/>
      <c r="AA93" s="30"/>
      <c r="AB93" s="30"/>
      <c r="AC93" s="30"/>
      <c r="AD93" s="30"/>
      <c r="AF93" s="31"/>
    </row>
    <row r="94" spans="1:32" s="27" customFormat="1" ht="76.5" outlineLevel="1">
      <c r="A94" s="2" t="s">
        <v>220</v>
      </c>
      <c r="B94" s="32" t="s">
        <v>87</v>
      </c>
      <c r="C94" s="33" t="s">
        <v>155</v>
      </c>
      <c r="D94" s="33" t="s">
        <v>154</v>
      </c>
      <c r="E94" s="33" t="s">
        <v>156</v>
      </c>
      <c r="F94" s="33" t="s">
        <v>158</v>
      </c>
      <c r="G94" s="40" t="s">
        <v>270</v>
      </c>
      <c r="H94" s="35" t="s">
        <v>266</v>
      </c>
      <c r="I94" s="32" t="s">
        <v>271</v>
      </c>
      <c r="J94" s="32" t="s">
        <v>68</v>
      </c>
      <c r="K94" s="3" t="s">
        <v>88</v>
      </c>
      <c r="L94" s="36">
        <v>0.3</v>
      </c>
      <c r="M94" s="37" t="s">
        <v>187</v>
      </c>
      <c r="N94" s="37"/>
      <c r="O94" s="29">
        <v>68</v>
      </c>
      <c r="P94" s="29">
        <v>68</v>
      </c>
      <c r="Q94" s="29">
        <v>68</v>
      </c>
      <c r="R94" s="29"/>
      <c r="S94" s="43">
        <v>1785714.29</v>
      </c>
      <c r="T94" s="29">
        <v>0</v>
      </c>
      <c r="U94" s="29">
        <f t="shared" si="2"/>
        <v>0</v>
      </c>
      <c r="V94" s="33" t="s">
        <v>69</v>
      </c>
      <c r="W94" s="33">
        <v>2015</v>
      </c>
      <c r="X94" s="39" t="s">
        <v>261</v>
      </c>
      <c r="Y94" s="20"/>
      <c r="Z94" s="30"/>
      <c r="AA94" s="30"/>
      <c r="AB94" s="30"/>
      <c r="AC94" s="30"/>
      <c r="AD94" s="30"/>
      <c r="AF94" s="31"/>
    </row>
    <row r="95" spans="1:32" s="27" customFormat="1" ht="76.5" outlineLevel="1">
      <c r="A95" s="2" t="s">
        <v>221</v>
      </c>
      <c r="B95" s="32" t="s">
        <v>87</v>
      </c>
      <c r="C95" s="33" t="s">
        <v>155</v>
      </c>
      <c r="D95" s="33" t="s">
        <v>154</v>
      </c>
      <c r="E95" s="33" t="s">
        <v>156</v>
      </c>
      <c r="F95" s="33" t="s">
        <v>159</v>
      </c>
      <c r="G95" s="40" t="s">
        <v>270</v>
      </c>
      <c r="H95" s="35" t="s">
        <v>266</v>
      </c>
      <c r="I95" s="32" t="s">
        <v>271</v>
      </c>
      <c r="J95" s="32" t="s">
        <v>68</v>
      </c>
      <c r="K95" s="3" t="s">
        <v>88</v>
      </c>
      <c r="L95" s="36">
        <v>0.3</v>
      </c>
      <c r="M95" s="37" t="s">
        <v>187</v>
      </c>
      <c r="N95" s="37"/>
      <c r="O95" s="29">
        <v>61</v>
      </c>
      <c r="P95" s="29">
        <v>61</v>
      </c>
      <c r="Q95" s="29">
        <v>61</v>
      </c>
      <c r="R95" s="29"/>
      <c r="S95" s="43">
        <v>1339285.71</v>
      </c>
      <c r="T95" s="29">
        <v>0</v>
      </c>
      <c r="U95" s="29">
        <f t="shared" si="2"/>
        <v>0</v>
      </c>
      <c r="V95" s="33" t="s">
        <v>69</v>
      </c>
      <c r="W95" s="33">
        <v>2015</v>
      </c>
      <c r="X95" s="39" t="s">
        <v>261</v>
      </c>
      <c r="Y95" s="20"/>
      <c r="Z95" s="30"/>
      <c r="AA95" s="30"/>
      <c r="AB95" s="30"/>
      <c r="AC95" s="30"/>
      <c r="AD95" s="30"/>
      <c r="AF95" s="31"/>
    </row>
    <row r="96" spans="1:32" s="27" customFormat="1" ht="76.5" outlineLevel="1">
      <c r="A96" s="2" t="s">
        <v>222</v>
      </c>
      <c r="B96" s="32" t="s">
        <v>87</v>
      </c>
      <c r="C96" s="33" t="s">
        <v>161</v>
      </c>
      <c r="D96" s="32" t="s">
        <v>160</v>
      </c>
      <c r="E96" s="32" t="s">
        <v>162</v>
      </c>
      <c r="F96" s="32" t="s">
        <v>163</v>
      </c>
      <c r="G96" s="40" t="s">
        <v>270</v>
      </c>
      <c r="H96" s="35" t="s">
        <v>265</v>
      </c>
      <c r="I96" s="32" t="s">
        <v>271</v>
      </c>
      <c r="J96" s="33" t="s">
        <v>68</v>
      </c>
      <c r="K96" s="3" t="s">
        <v>88</v>
      </c>
      <c r="L96" s="36">
        <v>0.3</v>
      </c>
      <c r="M96" s="33" t="s">
        <v>185</v>
      </c>
      <c r="N96" s="37"/>
      <c r="O96" s="29">
        <v>29000</v>
      </c>
      <c r="P96" s="29">
        <v>29000</v>
      </c>
      <c r="Q96" s="29">
        <v>29000</v>
      </c>
      <c r="R96" s="29"/>
      <c r="S96" s="29">
        <v>123.2</v>
      </c>
      <c r="T96" s="29">
        <v>0</v>
      </c>
      <c r="U96" s="29">
        <f t="shared" si="2"/>
        <v>0</v>
      </c>
      <c r="V96" s="33" t="s">
        <v>69</v>
      </c>
      <c r="W96" s="33">
        <v>2015</v>
      </c>
      <c r="X96" s="39" t="s">
        <v>286</v>
      </c>
      <c r="Y96" s="20"/>
      <c r="Z96" s="30"/>
      <c r="AA96" s="30"/>
      <c r="AB96" s="30"/>
      <c r="AC96" s="30"/>
      <c r="AD96" s="30"/>
      <c r="AF96" s="31"/>
    </row>
    <row r="97" spans="1:32" s="27" customFormat="1" ht="76.5" outlineLevel="1">
      <c r="A97" s="2" t="s">
        <v>299</v>
      </c>
      <c r="B97" s="32" t="s">
        <v>87</v>
      </c>
      <c r="C97" s="33" t="s">
        <v>161</v>
      </c>
      <c r="D97" s="32" t="s">
        <v>160</v>
      </c>
      <c r="E97" s="32" t="s">
        <v>162</v>
      </c>
      <c r="F97" s="32" t="s">
        <v>163</v>
      </c>
      <c r="G97" s="40" t="s">
        <v>270</v>
      </c>
      <c r="H97" s="35" t="s">
        <v>265</v>
      </c>
      <c r="I97" s="32" t="s">
        <v>271</v>
      </c>
      <c r="J97" s="33" t="s">
        <v>68</v>
      </c>
      <c r="K97" s="3" t="s">
        <v>88</v>
      </c>
      <c r="L97" s="36">
        <v>0.3</v>
      </c>
      <c r="M97" s="33" t="s">
        <v>185</v>
      </c>
      <c r="N97" s="37"/>
      <c r="O97" s="29">
        <v>29000</v>
      </c>
      <c r="P97" s="29">
        <v>29000</v>
      </c>
      <c r="Q97" s="29">
        <v>29000</v>
      </c>
      <c r="R97" s="29"/>
      <c r="S97" s="29">
        <v>131.94</v>
      </c>
      <c r="T97" s="29">
        <f>(O97+P97+Q97)*S97</f>
        <v>11478780</v>
      </c>
      <c r="U97" s="29">
        <f t="shared" si="2"/>
        <v>12856233.600000001</v>
      </c>
      <c r="V97" s="33" t="s">
        <v>69</v>
      </c>
      <c r="W97" s="33">
        <v>2015</v>
      </c>
      <c r="X97" s="39"/>
      <c r="Y97" s="20"/>
      <c r="Z97" s="30"/>
      <c r="AA97" s="30"/>
      <c r="AB97" s="30"/>
      <c r="AC97" s="30"/>
      <c r="AD97" s="30"/>
      <c r="AF97" s="31"/>
    </row>
    <row r="98" spans="1:32" s="27" customFormat="1" ht="76.5" outlineLevel="1">
      <c r="A98" s="2" t="s">
        <v>223</v>
      </c>
      <c r="B98" s="32" t="s">
        <v>87</v>
      </c>
      <c r="C98" s="33" t="s">
        <v>164</v>
      </c>
      <c r="D98" s="33" t="s">
        <v>160</v>
      </c>
      <c r="E98" s="33" t="s">
        <v>146</v>
      </c>
      <c r="F98" s="33" t="s">
        <v>165</v>
      </c>
      <c r="G98" s="40" t="s">
        <v>270</v>
      </c>
      <c r="H98" s="35" t="s">
        <v>265</v>
      </c>
      <c r="I98" s="32" t="s">
        <v>271</v>
      </c>
      <c r="J98" s="32" t="s">
        <v>74</v>
      </c>
      <c r="K98" s="3" t="s">
        <v>88</v>
      </c>
      <c r="L98" s="36">
        <v>0.3</v>
      </c>
      <c r="M98" s="33" t="s">
        <v>185</v>
      </c>
      <c r="N98" s="37"/>
      <c r="O98" s="43">
        <v>410</v>
      </c>
      <c r="P98" s="43">
        <v>410.02</v>
      </c>
      <c r="Q98" s="43">
        <v>410</v>
      </c>
      <c r="R98" s="29"/>
      <c r="S98" s="29">
        <v>336.58</v>
      </c>
      <c r="T98" s="29">
        <v>0</v>
      </c>
      <c r="U98" s="29">
        <f t="shared" si="2"/>
        <v>0</v>
      </c>
      <c r="V98" s="33" t="s">
        <v>69</v>
      </c>
      <c r="W98" s="33">
        <v>2015</v>
      </c>
      <c r="X98" s="39" t="s">
        <v>286</v>
      </c>
      <c r="Y98" s="20"/>
      <c r="Z98" s="30"/>
      <c r="AA98" s="30"/>
      <c r="AB98" s="30"/>
      <c r="AC98" s="30"/>
      <c r="AD98" s="30"/>
      <c r="AF98" s="31"/>
    </row>
    <row r="99" spans="1:32" s="27" customFormat="1" ht="76.5" outlineLevel="1">
      <c r="A99" s="2" t="s">
        <v>300</v>
      </c>
      <c r="B99" s="32" t="s">
        <v>87</v>
      </c>
      <c r="C99" s="33" t="s">
        <v>164</v>
      </c>
      <c r="D99" s="33" t="s">
        <v>160</v>
      </c>
      <c r="E99" s="33" t="s">
        <v>146</v>
      </c>
      <c r="F99" s="33" t="s">
        <v>165</v>
      </c>
      <c r="G99" s="40" t="s">
        <v>270</v>
      </c>
      <c r="H99" s="35" t="s">
        <v>265</v>
      </c>
      <c r="I99" s="32" t="s">
        <v>271</v>
      </c>
      <c r="J99" s="32" t="s">
        <v>74</v>
      </c>
      <c r="K99" s="3" t="s">
        <v>88</v>
      </c>
      <c r="L99" s="36">
        <v>0.3</v>
      </c>
      <c r="M99" s="33" t="s">
        <v>185</v>
      </c>
      <c r="N99" s="37"/>
      <c r="O99" s="43">
        <v>410</v>
      </c>
      <c r="P99" s="43">
        <v>410.02</v>
      </c>
      <c r="Q99" s="43">
        <v>410</v>
      </c>
      <c r="R99" s="29"/>
      <c r="S99" s="29">
        <v>155.19</v>
      </c>
      <c r="T99" s="29">
        <v>0</v>
      </c>
      <c r="U99" s="29">
        <f>T99*1.12</f>
        <v>0</v>
      </c>
      <c r="V99" s="33" t="s">
        <v>69</v>
      </c>
      <c r="W99" s="33">
        <v>2015</v>
      </c>
      <c r="X99" s="39" t="s">
        <v>261</v>
      </c>
      <c r="Y99" s="20"/>
      <c r="Z99" s="30"/>
      <c r="AA99" s="30"/>
      <c r="AB99" s="30"/>
      <c r="AC99" s="30"/>
      <c r="AD99" s="30"/>
      <c r="AF99" s="31"/>
    </row>
    <row r="100" spans="1:32" s="27" customFormat="1" ht="76.5" outlineLevel="1">
      <c r="A100" s="2" t="s">
        <v>224</v>
      </c>
      <c r="B100" s="32" t="s">
        <v>87</v>
      </c>
      <c r="C100" s="33" t="s">
        <v>166</v>
      </c>
      <c r="D100" s="33" t="s">
        <v>160</v>
      </c>
      <c r="E100" s="33" t="s">
        <v>167</v>
      </c>
      <c r="F100" s="33" t="s">
        <v>168</v>
      </c>
      <c r="G100" s="40" t="s">
        <v>270</v>
      </c>
      <c r="H100" s="35" t="s">
        <v>265</v>
      </c>
      <c r="I100" s="32" t="s">
        <v>271</v>
      </c>
      <c r="J100" s="33" t="s">
        <v>68</v>
      </c>
      <c r="K100" s="3" t="s">
        <v>88</v>
      </c>
      <c r="L100" s="36">
        <v>0.3</v>
      </c>
      <c r="M100" s="33" t="s">
        <v>185</v>
      </c>
      <c r="N100" s="37"/>
      <c r="O100" s="29">
        <v>600</v>
      </c>
      <c r="P100" s="29">
        <v>600</v>
      </c>
      <c r="Q100" s="29">
        <v>600</v>
      </c>
      <c r="R100" s="29"/>
      <c r="S100" s="29">
        <v>102.68</v>
      </c>
      <c r="T100" s="29">
        <v>0</v>
      </c>
      <c r="U100" s="29">
        <f t="shared" si="2"/>
        <v>0</v>
      </c>
      <c r="V100" s="33" t="s">
        <v>69</v>
      </c>
      <c r="W100" s="33">
        <v>2015</v>
      </c>
      <c r="X100" s="39" t="s">
        <v>286</v>
      </c>
      <c r="Y100" s="20"/>
      <c r="Z100" s="30"/>
      <c r="AA100" s="30"/>
      <c r="AB100" s="30"/>
      <c r="AC100" s="30"/>
      <c r="AD100" s="30"/>
      <c r="AF100" s="31"/>
    </row>
    <row r="101" spans="1:32" s="27" customFormat="1" ht="76.5" outlineLevel="1">
      <c r="A101" s="2" t="s">
        <v>301</v>
      </c>
      <c r="B101" s="32" t="s">
        <v>87</v>
      </c>
      <c r="C101" s="33" t="s">
        <v>166</v>
      </c>
      <c r="D101" s="33" t="s">
        <v>160</v>
      </c>
      <c r="E101" s="33" t="s">
        <v>167</v>
      </c>
      <c r="F101" s="33" t="s">
        <v>168</v>
      </c>
      <c r="G101" s="40" t="s">
        <v>270</v>
      </c>
      <c r="H101" s="35" t="s">
        <v>265</v>
      </c>
      <c r="I101" s="32" t="s">
        <v>271</v>
      </c>
      <c r="J101" s="33" t="s">
        <v>68</v>
      </c>
      <c r="K101" s="3" t="s">
        <v>88</v>
      </c>
      <c r="L101" s="36">
        <v>0.3</v>
      </c>
      <c r="M101" s="33" t="s">
        <v>185</v>
      </c>
      <c r="N101" s="37"/>
      <c r="O101" s="29">
        <v>600</v>
      </c>
      <c r="P101" s="29">
        <v>600</v>
      </c>
      <c r="Q101" s="29">
        <v>600</v>
      </c>
      <c r="R101" s="29"/>
      <c r="S101" s="29">
        <v>83.75</v>
      </c>
      <c r="T101" s="29">
        <v>0</v>
      </c>
      <c r="U101" s="29">
        <f t="shared" si="2"/>
        <v>0</v>
      </c>
      <c r="V101" s="33" t="s">
        <v>69</v>
      </c>
      <c r="W101" s="33">
        <v>2015</v>
      </c>
      <c r="X101" s="39" t="s">
        <v>261</v>
      </c>
      <c r="Y101" s="20"/>
      <c r="Z101" s="30"/>
      <c r="AA101" s="30"/>
      <c r="AB101" s="30"/>
      <c r="AC101" s="30"/>
      <c r="AD101" s="30"/>
      <c r="AF101" s="31"/>
    </row>
    <row r="102" spans="1:32" s="27" customFormat="1" ht="76.5" outlineLevel="1">
      <c r="A102" s="2" t="s">
        <v>225</v>
      </c>
      <c r="B102" s="32" t="s">
        <v>87</v>
      </c>
      <c r="C102" s="33" t="s">
        <v>169</v>
      </c>
      <c r="D102" s="33" t="s">
        <v>160</v>
      </c>
      <c r="E102" s="33" t="s">
        <v>170</v>
      </c>
      <c r="F102" s="33" t="s">
        <v>171</v>
      </c>
      <c r="G102" s="40" t="s">
        <v>270</v>
      </c>
      <c r="H102" s="35" t="s">
        <v>265</v>
      </c>
      <c r="I102" s="32" t="s">
        <v>271</v>
      </c>
      <c r="J102" s="32" t="s">
        <v>68</v>
      </c>
      <c r="K102" s="3" t="s">
        <v>88</v>
      </c>
      <c r="L102" s="36">
        <v>0.3</v>
      </c>
      <c r="M102" s="37" t="s">
        <v>182</v>
      </c>
      <c r="N102" s="37"/>
      <c r="O102" s="29">
        <v>20</v>
      </c>
      <c r="P102" s="29">
        <v>20</v>
      </c>
      <c r="Q102" s="29">
        <v>20</v>
      </c>
      <c r="R102" s="29"/>
      <c r="S102" s="29">
        <v>517.86</v>
      </c>
      <c r="T102" s="29">
        <v>0</v>
      </c>
      <c r="U102" s="29">
        <f t="shared" si="2"/>
        <v>0</v>
      </c>
      <c r="V102" s="33" t="s">
        <v>69</v>
      </c>
      <c r="W102" s="33">
        <v>2015</v>
      </c>
      <c r="X102" s="39" t="s">
        <v>286</v>
      </c>
      <c r="Y102" s="20"/>
      <c r="Z102" s="30"/>
      <c r="AA102" s="30"/>
      <c r="AB102" s="30"/>
      <c r="AC102" s="30"/>
      <c r="AD102" s="30"/>
      <c r="AF102" s="31"/>
    </row>
    <row r="103" spans="1:32" s="27" customFormat="1" ht="76.5" outlineLevel="1">
      <c r="A103" s="2" t="s">
        <v>302</v>
      </c>
      <c r="B103" s="32" t="s">
        <v>87</v>
      </c>
      <c r="C103" s="33" t="s">
        <v>169</v>
      </c>
      <c r="D103" s="33" t="s">
        <v>160</v>
      </c>
      <c r="E103" s="33" t="s">
        <v>170</v>
      </c>
      <c r="F103" s="33" t="s">
        <v>171</v>
      </c>
      <c r="G103" s="40" t="s">
        <v>270</v>
      </c>
      <c r="H103" s="35" t="s">
        <v>265</v>
      </c>
      <c r="I103" s="32" t="s">
        <v>271</v>
      </c>
      <c r="J103" s="32" t="s">
        <v>68</v>
      </c>
      <c r="K103" s="3" t="s">
        <v>88</v>
      </c>
      <c r="L103" s="36">
        <v>0.3</v>
      </c>
      <c r="M103" s="37" t="s">
        <v>182</v>
      </c>
      <c r="N103" s="37"/>
      <c r="O103" s="29">
        <v>20</v>
      </c>
      <c r="P103" s="29">
        <v>20</v>
      </c>
      <c r="Q103" s="29">
        <v>20</v>
      </c>
      <c r="R103" s="29"/>
      <c r="S103" s="29">
        <v>2840.63</v>
      </c>
      <c r="T103" s="29">
        <v>0</v>
      </c>
      <c r="U103" s="29">
        <f t="shared" si="2"/>
        <v>0</v>
      </c>
      <c r="V103" s="33" t="s">
        <v>69</v>
      </c>
      <c r="W103" s="33">
        <v>2015</v>
      </c>
      <c r="X103" s="39" t="s">
        <v>261</v>
      </c>
      <c r="Y103" s="20"/>
      <c r="Z103" s="30"/>
      <c r="AA103" s="30"/>
      <c r="AB103" s="30"/>
      <c r="AC103" s="30"/>
      <c r="AD103" s="30"/>
      <c r="AF103" s="31"/>
    </row>
    <row r="104" spans="1:32" s="27" customFormat="1" ht="76.5" outlineLevel="1">
      <c r="A104" s="2" t="s">
        <v>226</v>
      </c>
      <c r="B104" s="32" t="s">
        <v>87</v>
      </c>
      <c r="C104" s="33" t="s">
        <v>172</v>
      </c>
      <c r="D104" s="33" t="s">
        <v>160</v>
      </c>
      <c r="E104" s="33" t="s">
        <v>173</v>
      </c>
      <c r="F104" s="33" t="s">
        <v>174</v>
      </c>
      <c r="G104" s="40" t="s">
        <v>270</v>
      </c>
      <c r="H104" s="35" t="s">
        <v>265</v>
      </c>
      <c r="I104" s="32" t="s">
        <v>271</v>
      </c>
      <c r="J104" s="32" t="s">
        <v>74</v>
      </c>
      <c r="K104" s="3" t="s">
        <v>88</v>
      </c>
      <c r="L104" s="36">
        <v>0.3</v>
      </c>
      <c r="M104" s="33" t="s">
        <v>183</v>
      </c>
      <c r="N104" s="37"/>
      <c r="O104" s="29">
        <v>0.8</v>
      </c>
      <c r="P104" s="29">
        <v>0.8</v>
      </c>
      <c r="Q104" s="29">
        <v>0.8</v>
      </c>
      <c r="R104" s="29"/>
      <c r="S104" s="29">
        <v>112946.43</v>
      </c>
      <c r="T104" s="29">
        <v>0</v>
      </c>
      <c r="U104" s="29">
        <f t="shared" si="2"/>
        <v>0</v>
      </c>
      <c r="V104" s="33" t="s">
        <v>69</v>
      </c>
      <c r="W104" s="33">
        <v>2015</v>
      </c>
      <c r="X104" s="39" t="s">
        <v>286</v>
      </c>
      <c r="Y104" s="20"/>
      <c r="Z104" s="30"/>
      <c r="AA104" s="30"/>
      <c r="AB104" s="30"/>
      <c r="AC104" s="30"/>
      <c r="AD104" s="30"/>
      <c r="AF104" s="31"/>
    </row>
    <row r="105" spans="1:32" s="27" customFormat="1" ht="76.5" outlineLevel="1">
      <c r="A105" s="2" t="s">
        <v>303</v>
      </c>
      <c r="B105" s="32" t="s">
        <v>87</v>
      </c>
      <c r="C105" s="33" t="s">
        <v>172</v>
      </c>
      <c r="D105" s="33" t="s">
        <v>160</v>
      </c>
      <c r="E105" s="33" t="s">
        <v>173</v>
      </c>
      <c r="F105" s="33" t="s">
        <v>174</v>
      </c>
      <c r="G105" s="40" t="s">
        <v>270</v>
      </c>
      <c r="H105" s="35" t="s">
        <v>265</v>
      </c>
      <c r="I105" s="32" t="s">
        <v>271</v>
      </c>
      <c r="J105" s="32" t="s">
        <v>74</v>
      </c>
      <c r="K105" s="3" t="s">
        <v>88</v>
      </c>
      <c r="L105" s="36">
        <v>0.3</v>
      </c>
      <c r="M105" s="33" t="s">
        <v>183</v>
      </c>
      <c r="N105" s="37"/>
      <c r="O105" s="29">
        <v>0.8</v>
      </c>
      <c r="P105" s="29">
        <v>0.8</v>
      </c>
      <c r="Q105" s="29">
        <v>0.8</v>
      </c>
      <c r="R105" s="29"/>
      <c r="S105" s="29">
        <v>65381.45</v>
      </c>
      <c r="T105" s="29">
        <f>(O105+P105+Q105)*S105</f>
        <v>156915.48</v>
      </c>
      <c r="U105" s="29">
        <f t="shared" si="2"/>
        <v>175745.33760000003</v>
      </c>
      <c r="V105" s="33" t="s">
        <v>69</v>
      </c>
      <c r="W105" s="33">
        <v>2015</v>
      </c>
      <c r="X105" s="39"/>
      <c r="Y105" s="20"/>
      <c r="Z105" s="30"/>
      <c r="AA105" s="30"/>
      <c r="AB105" s="30"/>
      <c r="AC105" s="30"/>
      <c r="AD105" s="30"/>
      <c r="AF105" s="31"/>
    </row>
    <row r="106" spans="1:32" s="27" customFormat="1" ht="76.5" outlineLevel="1">
      <c r="A106" s="2" t="s">
        <v>227</v>
      </c>
      <c r="B106" s="32" t="s">
        <v>87</v>
      </c>
      <c r="C106" s="44" t="s">
        <v>175</v>
      </c>
      <c r="D106" s="44" t="s">
        <v>176</v>
      </c>
      <c r="E106" s="34" t="s">
        <v>177</v>
      </c>
      <c r="F106" s="34" t="s">
        <v>178</v>
      </c>
      <c r="G106" s="40" t="s">
        <v>270</v>
      </c>
      <c r="H106" s="35" t="s">
        <v>267</v>
      </c>
      <c r="I106" s="32" t="s">
        <v>271</v>
      </c>
      <c r="J106" s="33" t="s">
        <v>68</v>
      </c>
      <c r="K106" s="3" t="s">
        <v>88</v>
      </c>
      <c r="L106" s="36">
        <v>0.3</v>
      </c>
      <c r="M106" s="33" t="s">
        <v>185</v>
      </c>
      <c r="N106" s="37"/>
      <c r="O106" s="29">
        <v>8199</v>
      </c>
      <c r="P106" s="29">
        <v>8199.58</v>
      </c>
      <c r="Q106" s="29">
        <v>8199.3016</v>
      </c>
      <c r="R106" s="29"/>
      <c r="S106" s="29">
        <v>2322</v>
      </c>
      <c r="T106" s="29">
        <v>0</v>
      </c>
      <c r="U106" s="29">
        <f t="shared" si="2"/>
        <v>0</v>
      </c>
      <c r="V106" s="33" t="s">
        <v>69</v>
      </c>
      <c r="W106" s="33">
        <v>2015</v>
      </c>
      <c r="X106" s="39" t="s">
        <v>286</v>
      </c>
      <c r="Y106" s="20"/>
      <c r="Z106" s="30"/>
      <c r="AA106" s="30"/>
      <c r="AB106" s="30"/>
      <c r="AC106" s="30"/>
      <c r="AD106" s="30"/>
      <c r="AF106" s="31"/>
    </row>
    <row r="107" spans="1:32" s="27" customFormat="1" ht="76.5" outlineLevel="1">
      <c r="A107" s="2" t="s">
        <v>304</v>
      </c>
      <c r="B107" s="32" t="s">
        <v>87</v>
      </c>
      <c r="C107" s="44" t="s">
        <v>175</v>
      </c>
      <c r="D107" s="44" t="s">
        <v>176</v>
      </c>
      <c r="E107" s="34" t="s">
        <v>177</v>
      </c>
      <c r="F107" s="34" t="s">
        <v>178</v>
      </c>
      <c r="G107" s="40" t="s">
        <v>270</v>
      </c>
      <c r="H107" s="35" t="s">
        <v>267</v>
      </c>
      <c r="I107" s="32" t="s">
        <v>271</v>
      </c>
      <c r="J107" s="33" t="s">
        <v>68</v>
      </c>
      <c r="K107" s="3" t="s">
        <v>88</v>
      </c>
      <c r="L107" s="36">
        <v>0.3</v>
      </c>
      <c r="M107" s="33" t="s">
        <v>185</v>
      </c>
      <c r="N107" s="37"/>
      <c r="O107" s="29">
        <v>8199</v>
      </c>
      <c r="P107" s="29">
        <v>8199.58</v>
      </c>
      <c r="Q107" s="29">
        <v>8199.3016</v>
      </c>
      <c r="R107" s="29"/>
      <c r="S107" s="29">
        <v>2287.5</v>
      </c>
      <c r="T107" s="29">
        <f>(O107+P107+Q107)*S107</f>
        <v>56267654.160000004</v>
      </c>
      <c r="U107" s="29">
        <f t="shared" si="2"/>
        <v>63019772.65920001</v>
      </c>
      <c r="V107" s="33" t="s">
        <v>69</v>
      </c>
      <c r="W107" s="33">
        <v>2015</v>
      </c>
      <c r="X107" s="39"/>
      <c r="Y107" s="20"/>
      <c r="Z107" s="20"/>
      <c r="AA107" s="30"/>
      <c r="AB107" s="30"/>
      <c r="AC107" s="30"/>
      <c r="AD107" s="30"/>
      <c r="AF107" s="31"/>
    </row>
    <row r="108" spans="1:32" s="46" customFormat="1" ht="76.5">
      <c r="A108" s="2" t="s">
        <v>228</v>
      </c>
      <c r="B108" s="32" t="s">
        <v>87</v>
      </c>
      <c r="C108" s="33" t="s">
        <v>256</v>
      </c>
      <c r="D108" s="34" t="s">
        <v>257</v>
      </c>
      <c r="E108" s="33" t="s">
        <v>258</v>
      </c>
      <c r="F108" s="42" t="s">
        <v>259</v>
      </c>
      <c r="G108" s="42" t="s">
        <v>23</v>
      </c>
      <c r="H108" s="35">
        <v>0</v>
      </c>
      <c r="I108" s="32" t="s">
        <v>271</v>
      </c>
      <c r="J108" s="42" t="s">
        <v>74</v>
      </c>
      <c r="K108" s="3" t="s">
        <v>88</v>
      </c>
      <c r="L108" s="36">
        <v>0</v>
      </c>
      <c r="M108" s="109" t="s">
        <v>260</v>
      </c>
      <c r="N108" s="37"/>
      <c r="O108" s="29">
        <v>41.6</v>
      </c>
      <c r="P108" s="29">
        <v>42</v>
      </c>
      <c r="Q108" s="29">
        <v>42</v>
      </c>
      <c r="R108" s="29"/>
      <c r="S108" s="29">
        <v>1339285.71</v>
      </c>
      <c r="T108" s="29">
        <v>0</v>
      </c>
      <c r="U108" s="29">
        <f>T108*1.12</f>
        <v>0</v>
      </c>
      <c r="V108" s="33" t="s">
        <v>22</v>
      </c>
      <c r="W108" s="33">
        <v>2015</v>
      </c>
      <c r="X108" s="39" t="s">
        <v>310</v>
      </c>
      <c r="Y108" s="20"/>
      <c r="Z108" s="20"/>
      <c r="AA108" s="45"/>
      <c r="AB108" s="45"/>
      <c r="AC108" s="45"/>
      <c r="AD108" s="45"/>
      <c r="AF108" s="31"/>
    </row>
    <row r="109" spans="1:32" s="46" customFormat="1" ht="77.25" thickBot="1">
      <c r="A109" s="97" t="s">
        <v>308</v>
      </c>
      <c r="B109" s="99" t="s">
        <v>87</v>
      </c>
      <c r="C109" s="100" t="s">
        <v>256</v>
      </c>
      <c r="D109" s="101" t="s">
        <v>257</v>
      </c>
      <c r="E109" s="100" t="s">
        <v>258</v>
      </c>
      <c r="F109" s="102" t="s">
        <v>259</v>
      </c>
      <c r="G109" s="102" t="s">
        <v>23</v>
      </c>
      <c r="H109" s="103">
        <v>0</v>
      </c>
      <c r="I109" s="99" t="s">
        <v>271</v>
      </c>
      <c r="J109" s="102" t="s">
        <v>74</v>
      </c>
      <c r="K109" s="98" t="s">
        <v>88</v>
      </c>
      <c r="L109" s="104">
        <v>0</v>
      </c>
      <c r="M109" s="105" t="s">
        <v>260</v>
      </c>
      <c r="N109" s="106"/>
      <c r="O109" s="107">
        <v>41.6</v>
      </c>
      <c r="P109" s="107">
        <v>42</v>
      </c>
      <c r="Q109" s="107">
        <v>27.22</v>
      </c>
      <c r="R109" s="107"/>
      <c r="S109" s="107">
        <v>1517857.15</v>
      </c>
      <c r="T109" s="107"/>
      <c r="U109" s="107">
        <f>T109*1.12</f>
        <v>0</v>
      </c>
      <c r="V109" s="100" t="s">
        <v>22</v>
      </c>
      <c r="W109" s="100">
        <v>2015</v>
      </c>
      <c r="X109" s="108" t="s">
        <v>384</v>
      </c>
      <c r="Y109" s="20"/>
      <c r="Z109" s="20"/>
      <c r="AA109" s="45"/>
      <c r="AB109" s="45"/>
      <c r="AC109" s="45"/>
      <c r="AD109" s="45"/>
      <c r="AF109" s="31"/>
    </row>
    <row r="110" spans="1:32" s="46" customFormat="1" ht="77.25" thickBot="1">
      <c r="A110" s="97" t="s">
        <v>382</v>
      </c>
      <c r="B110" s="99" t="s">
        <v>87</v>
      </c>
      <c r="C110" s="100" t="s">
        <v>256</v>
      </c>
      <c r="D110" s="101" t="s">
        <v>257</v>
      </c>
      <c r="E110" s="100" t="s">
        <v>258</v>
      </c>
      <c r="F110" s="102" t="s">
        <v>259</v>
      </c>
      <c r="G110" s="102" t="s">
        <v>23</v>
      </c>
      <c r="H110" s="103">
        <v>0</v>
      </c>
      <c r="I110" s="99" t="s">
        <v>271</v>
      </c>
      <c r="J110" s="102" t="s">
        <v>74</v>
      </c>
      <c r="K110" s="98" t="s">
        <v>88</v>
      </c>
      <c r="L110" s="104">
        <v>0</v>
      </c>
      <c r="M110" s="105" t="s">
        <v>260</v>
      </c>
      <c r="N110" s="106"/>
      <c r="O110" s="107">
        <v>41.6</v>
      </c>
      <c r="P110" s="173">
        <v>0</v>
      </c>
      <c r="Q110" s="173">
        <v>0</v>
      </c>
      <c r="R110" s="107">
        <v>0</v>
      </c>
      <c r="S110" s="107">
        <v>1517857.15</v>
      </c>
      <c r="T110" s="107">
        <v>168208929.36</v>
      </c>
      <c r="U110" s="107">
        <f>T110*1.12</f>
        <v>188394000.88320002</v>
      </c>
      <c r="V110" s="100" t="s">
        <v>22</v>
      </c>
      <c r="W110" s="100">
        <v>2015</v>
      </c>
      <c r="X110" s="108">
        <v>14</v>
      </c>
      <c r="Y110" s="20"/>
      <c r="Z110" s="20"/>
      <c r="AA110" s="45"/>
      <c r="AB110" s="45"/>
      <c r="AC110" s="45"/>
      <c r="AD110" s="45"/>
      <c r="AF110" s="31"/>
    </row>
    <row r="111" spans="1:25" s="12" customFormat="1" ht="13.5" thickBot="1">
      <c r="A111" s="234" t="s">
        <v>188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7"/>
      <c r="T111" s="47">
        <f>SUM(T33:T110)</f>
        <v>11939363039.453249</v>
      </c>
      <c r="U111" s="48">
        <f>SUM(U33:U110)</f>
        <v>13372086604.18764</v>
      </c>
      <c r="V111" s="49"/>
      <c r="W111" s="50"/>
      <c r="X111" s="51"/>
      <c r="Y111" s="20"/>
    </row>
    <row r="112" spans="1:25" s="27" customFormat="1" ht="13.5" outlineLevel="1" thickBot="1">
      <c r="A112" s="246" t="s">
        <v>64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8"/>
      <c r="Y112" s="20"/>
    </row>
    <row r="113" spans="1:25" s="12" customFormat="1" ht="127.5">
      <c r="A113" s="52" t="s">
        <v>18</v>
      </c>
      <c r="B113" s="28" t="s">
        <v>20</v>
      </c>
      <c r="C113" s="28" t="s">
        <v>24</v>
      </c>
      <c r="D113" s="53" t="s">
        <v>34</v>
      </c>
      <c r="E113" s="54" t="s">
        <v>35</v>
      </c>
      <c r="F113" s="53" t="s">
        <v>85</v>
      </c>
      <c r="G113" s="55" t="s">
        <v>23</v>
      </c>
      <c r="H113" s="56">
        <v>85</v>
      </c>
      <c r="I113" s="55" t="s">
        <v>38</v>
      </c>
      <c r="J113" s="55" t="s">
        <v>26</v>
      </c>
      <c r="K113" s="55"/>
      <c r="L113" s="57">
        <v>0</v>
      </c>
      <c r="M113" s="55"/>
      <c r="N113" s="58">
        <v>837916582.2</v>
      </c>
      <c r="O113" s="58">
        <v>1456711876.45</v>
      </c>
      <c r="P113" s="58">
        <v>1272242958.95</v>
      </c>
      <c r="Q113" s="58">
        <v>983626193.05</v>
      </c>
      <c r="R113" s="58">
        <v>1117110394.7999997</v>
      </c>
      <c r="S113" s="59"/>
      <c r="T113" s="58">
        <v>0</v>
      </c>
      <c r="U113" s="58">
        <f aca="true" t="shared" si="3" ref="U113:U121">T113*1.12</f>
        <v>0</v>
      </c>
      <c r="V113" s="55" t="s">
        <v>22</v>
      </c>
      <c r="W113" s="56">
        <v>2014</v>
      </c>
      <c r="X113" s="60" t="s">
        <v>51</v>
      </c>
      <c r="Y113" s="20"/>
    </row>
    <row r="114" spans="1:25" s="12" customFormat="1" ht="127.5">
      <c r="A114" s="2" t="s">
        <v>49</v>
      </c>
      <c r="B114" s="3" t="s">
        <v>20</v>
      </c>
      <c r="C114" s="3" t="s">
        <v>24</v>
      </c>
      <c r="D114" s="4" t="s">
        <v>34</v>
      </c>
      <c r="E114" s="4" t="s">
        <v>35</v>
      </c>
      <c r="F114" s="4" t="s">
        <v>85</v>
      </c>
      <c r="G114" s="3" t="s">
        <v>23</v>
      </c>
      <c r="H114" s="9">
        <v>85</v>
      </c>
      <c r="I114" s="3" t="s">
        <v>38</v>
      </c>
      <c r="J114" s="3" t="s">
        <v>26</v>
      </c>
      <c r="K114" s="3"/>
      <c r="L114" s="5">
        <v>0</v>
      </c>
      <c r="M114" s="3"/>
      <c r="N114" s="7">
        <v>1015025221</v>
      </c>
      <c r="O114" s="7">
        <v>1456711877</v>
      </c>
      <c r="P114" s="7">
        <v>1272242959</v>
      </c>
      <c r="Q114" s="7">
        <v>983626193</v>
      </c>
      <c r="R114" s="7">
        <v>1117110395</v>
      </c>
      <c r="S114" s="8"/>
      <c r="T114" s="7">
        <v>0</v>
      </c>
      <c r="U114" s="7">
        <f t="shared" si="3"/>
        <v>0</v>
      </c>
      <c r="V114" s="3" t="s">
        <v>22</v>
      </c>
      <c r="W114" s="9">
        <v>2014</v>
      </c>
      <c r="X114" s="61" t="s">
        <v>278</v>
      </c>
      <c r="Y114" s="20"/>
    </row>
    <row r="115" spans="1:25" s="12" customFormat="1" ht="127.5">
      <c r="A115" s="2" t="s">
        <v>276</v>
      </c>
      <c r="B115" s="3" t="s">
        <v>20</v>
      </c>
      <c r="C115" s="3" t="s">
        <v>421</v>
      </c>
      <c r="D115" s="4" t="s">
        <v>422</v>
      </c>
      <c r="E115" s="4" t="s">
        <v>422</v>
      </c>
      <c r="F115" s="4" t="s">
        <v>85</v>
      </c>
      <c r="G115" s="3" t="s">
        <v>23</v>
      </c>
      <c r="H115" s="9">
        <v>85</v>
      </c>
      <c r="I115" s="3" t="s">
        <v>38</v>
      </c>
      <c r="J115" s="3" t="s">
        <v>26</v>
      </c>
      <c r="K115" s="3"/>
      <c r="L115" s="5">
        <v>0</v>
      </c>
      <c r="M115" s="3"/>
      <c r="N115" s="7">
        <v>1015025221</v>
      </c>
      <c r="O115" s="7">
        <v>920601950</v>
      </c>
      <c r="P115" s="7">
        <v>1272242959</v>
      </c>
      <c r="Q115" s="7">
        <v>983626193</v>
      </c>
      <c r="R115" s="7">
        <v>1117110395.07</v>
      </c>
      <c r="S115" s="8"/>
      <c r="T115" s="7">
        <v>0</v>
      </c>
      <c r="U115" s="7">
        <f t="shared" si="3"/>
        <v>0</v>
      </c>
      <c r="V115" s="3" t="s">
        <v>22</v>
      </c>
      <c r="W115" s="9">
        <v>2014</v>
      </c>
      <c r="X115" s="61" t="s">
        <v>278</v>
      </c>
      <c r="Y115" s="20"/>
    </row>
    <row r="116" spans="1:25" s="12" customFormat="1" ht="127.5">
      <c r="A116" s="2" t="s">
        <v>323</v>
      </c>
      <c r="B116" s="3" t="s">
        <v>20</v>
      </c>
      <c r="C116" s="3" t="s">
        <v>421</v>
      </c>
      <c r="D116" s="4" t="s">
        <v>422</v>
      </c>
      <c r="E116" s="4" t="s">
        <v>422</v>
      </c>
      <c r="F116" s="4" t="s">
        <v>85</v>
      </c>
      <c r="G116" s="3" t="s">
        <v>23</v>
      </c>
      <c r="H116" s="9">
        <v>85</v>
      </c>
      <c r="I116" s="3" t="s">
        <v>38</v>
      </c>
      <c r="J116" s="3" t="s">
        <v>26</v>
      </c>
      <c r="K116" s="3"/>
      <c r="L116" s="5">
        <v>0</v>
      </c>
      <c r="M116" s="3"/>
      <c r="N116" s="7">
        <v>1013737085</v>
      </c>
      <c r="O116" s="7">
        <v>885193896.93</v>
      </c>
      <c r="P116" s="7">
        <v>1272242959</v>
      </c>
      <c r="Q116" s="7">
        <v>983626193</v>
      </c>
      <c r="R116" s="7">
        <v>1117110395.07</v>
      </c>
      <c r="S116" s="8"/>
      <c r="T116" s="7">
        <f>N116+O116+P116+Q116+R116</f>
        <v>5271910529</v>
      </c>
      <c r="U116" s="7">
        <f t="shared" si="3"/>
        <v>5904539792.4800005</v>
      </c>
      <c r="V116" s="3" t="s">
        <v>22</v>
      </c>
      <c r="W116" s="9">
        <v>2014</v>
      </c>
      <c r="X116" s="10" t="s">
        <v>17</v>
      </c>
      <c r="Y116" s="20"/>
    </row>
    <row r="117" spans="1:26" s="179" customFormat="1" ht="127.5">
      <c r="A117" s="158" t="s">
        <v>409</v>
      </c>
      <c r="B117" s="163" t="s">
        <v>20</v>
      </c>
      <c r="C117" s="163" t="s">
        <v>428</v>
      </c>
      <c r="D117" s="174" t="s">
        <v>422</v>
      </c>
      <c r="E117" s="174" t="s">
        <v>422</v>
      </c>
      <c r="F117" s="174" t="s">
        <v>85</v>
      </c>
      <c r="G117" s="163" t="s">
        <v>23</v>
      </c>
      <c r="H117" s="175">
        <v>85</v>
      </c>
      <c r="I117" s="163" t="s">
        <v>38</v>
      </c>
      <c r="J117" s="163" t="s">
        <v>26</v>
      </c>
      <c r="K117" s="163"/>
      <c r="L117" s="176">
        <v>0</v>
      </c>
      <c r="M117" s="163" t="s">
        <v>410</v>
      </c>
      <c r="N117" s="177">
        <v>1013737085</v>
      </c>
      <c r="O117" s="177">
        <v>885070226.44</v>
      </c>
      <c r="P117" s="177">
        <v>617529567.7</v>
      </c>
      <c r="Q117" s="177">
        <v>1078685926</v>
      </c>
      <c r="R117" s="177">
        <v>1117110395.07</v>
      </c>
      <c r="S117" s="177"/>
      <c r="T117" s="177">
        <f>N117+O117+P117+Q117+R117</f>
        <v>4712133200.21</v>
      </c>
      <c r="U117" s="177">
        <f t="shared" si="3"/>
        <v>5277589184.235201</v>
      </c>
      <c r="V117" s="163" t="s">
        <v>22</v>
      </c>
      <c r="W117" s="163">
        <v>2018</v>
      </c>
      <c r="X117" s="175"/>
      <c r="Y117" s="178" t="s">
        <v>17</v>
      </c>
      <c r="Z117" s="168"/>
    </row>
    <row r="118" spans="1:25" s="12" customFormat="1" ht="178.5">
      <c r="A118" s="2" t="s">
        <v>19</v>
      </c>
      <c r="B118" s="3" t="s">
        <v>20</v>
      </c>
      <c r="C118" s="3" t="s">
        <v>428</v>
      </c>
      <c r="D118" s="4" t="s">
        <v>422</v>
      </c>
      <c r="E118" s="4" t="s">
        <v>422</v>
      </c>
      <c r="F118" s="4" t="s">
        <v>85</v>
      </c>
      <c r="G118" s="3" t="s">
        <v>23</v>
      </c>
      <c r="H118" s="9">
        <v>85</v>
      </c>
      <c r="I118" s="3" t="s">
        <v>21</v>
      </c>
      <c r="J118" s="3" t="s">
        <v>25</v>
      </c>
      <c r="K118" s="3"/>
      <c r="L118" s="5">
        <v>0</v>
      </c>
      <c r="M118" s="3"/>
      <c r="N118" s="7">
        <v>442317093.18</v>
      </c>
      <c r="O118" s="7">
        <v>703091175.6</v>
      </c>
      <c r="P118" s="7">
        <v>787547186.95</v>
      </c>
      <c r="Q118" s="7">
        <v>866397411.6</v>
      </c>
      <c r="R118" s="7">
        <v>853623741.6</v>
      </c>
      <c r="S118" s="66"/>
      <c r="T118" s="7">
        <v>0</v>
      </c>
      <c r="U118" s="7">
        <f t="shared" si="3"/>
        <v>0</v>
      </c>
      <c r="V118" s="3" t="s">
        <v>22</v>
      </c>
      <c r="W118" s="9">
        <v>2014</v>
      </c>
      <c r="X118" s="61" t="s">
        <v>51</v>
      </c>
      <c r="Y118" s="20"/>
    </row>
    <row r="119" spans="1:25" s="12" customFormat="1" ht="178.5">
      <c r="A119" s="2" t="s">
        <v>50</v>
      </c>
      <c r="B119" s="3" t="s">
        <v>20</v>
      </c>
      <c r="C119" s="3" t="s">
        <v>428</v>
      </c>
      <c r="D119" s="4" t="s">
        <v>422</v>
      </c>
      <c r="E119" s="4" t="s">
        <v>422</v>
      </c>
      <c r="F119" s="4" t="s">
        <v>85</v>
      </c>
      <c r="G119" s="3" t="s">
        <v>23</v>
      </c>
      <c r="H119" s="9">
        <v>85</v>
      </c>
      <c r="I119" s="3" t="s">
        <v>21</v>
      </c>
      <c r="J119" s="3" t="s">
        <v>25</v>
      </c>
      <c r="K119" s="3"/>
      <c r="L119" s="5">
        <v>0</v>
      </c>
      <c r="M119" s="3"/>
      <c r="N119" s="7">
        <v>604355806.84</v>
      </c>
      <c r="O119" s="7">
        <v>703091175.6</v>
      </c>
      <c r="P119" s="7">
        <v>787547186.95</v>
      </c>
      <c r="Q119" s="7">
        <v>866397411.6</v>
      </c>
      <c r="R119" s="7">
        <v>853623741.6</v>
      </c>
      <c r="S119" s="8"/>
      <c r="T119" s="7">
        <v>0</v>
      </c>
      <c r="U119" s="7">
        <f t="shared" si="3"/>
        <v>0</v>
      </c>
      <c r="V119" s="3" t="s">
        <v>22</v>
      </c>
      <c r="W119" s="9">
        <v>2014</v>
      </c>
      <c r="X119" s="61" t="s">
        <v>51</v>
      </c>
      <c r="Y119" s="20"/>
    </row>
    <row r="120" spans="1:25" s="12" customFormat="1" ht="178.5">
      <c r="A120" s="2" t="s">
        <v>277</v>
      </c>
      <c r="B120" s="3" t="s">
        <v>20</v>
      </c>
      <c r="C120" s="3" t="s">
        <v>428</v>
      </c>
      <c r="D120" s="4" t="s">
        <v>422</v>
      </c>
      <c r="E120" s="4" t="s">
        <v>422</v>
      </c>
      <c r="F120" s="4" t="s">
        <v>85</v>
      </c>
      <c r="G120" s="3" t="s">
        <v>23</v>
      </c>
      <c r="H120" s="9">
        <v>85</v>
      </c>
      <c r="I120" s="3" t="s">
        <v>21</v>
      </c>
      <c r="J120" s="3" t="s">
        <v>25</v>
      </c>
      <c r="K120" s="3"/>
      <c r="L120" s="5">
        <v>0</v>
      </c>
      <c r="M120" s="3"/>
      <c r="N120" s="7">
        <v>604355806.84</v>
      </c>
      <c r="O120" s="7">
        <v>643567309.65</v>
      </c>
      <c r="P120" s="7">
        <v>787547186.95</v>
      </c>
      <c r="Q120" s="7">
        <v>866397411.6</v>
      </c>
      <c r="R120" s="7">
        <v>853623741.6</v>
      </c>
      <c r="S120" s="8"/>
      <c r="T120" s="7">
        <v>0</v>
      </c>
      <c r="U120" s="7">
        <f t="shared" si="3"/>
        <v>0</v>
      </c>
      <c r="V120" s="3" t="s">
        <v>22</v>
      </c>
      <c r="W120" s="9">
        <v>2014</v>
      </c>
      <c r="X120" s="61" t="s">
        <v>51</v>
      </c>
      <c r="Y120" s="20"/>
    </row>
    <row r="121" spans="1:25" s="12" customFormat="1" ht="186.75" customHeight="1">
      <c r="A121" s="2" t="s">
        <v>324</v>
      </c>
      <c r="B121" s="3" t="s">
        <v>20</v>
      </c>
      <c r="C121" s="3" t="s">
        <v>24</v>
      </c>
      <c r="D121" s="4" t="s">
        <v>34</v>
      </c>
      <c r="E121" s="4" t="s">
        <v>35</v>
      </c>
      <c r="F121" s="4" t="s">
        <v>85</v>
      </c>
      <c r="G121" s="3" t="s">
        <v>23</v>
      </c>
      <c r="H121" s="9">
        <v>85</v>
      </c>
      <c r="I121" s="3" t="s">
        <v>21</v>
      </c>
      <c r="J121" s="3" t="s">
        <v>25</v>
      </c>
      <c r="K121" s="3"/>
      <c r="L121" s="5">
        <v>0</v>
      </c>
      <c r="M121" s="3"/>
      <c r="N121" s="7">
        <v>593049549.3</v>
      </c>
      <c r="O121" s="7">
        <v>602385155.7</v>
      </c>
      <c r="P121" s="7">
        <v>787547186.95</v>
      </c>
      <c r="Q121" s="7">
        <v>866397411.6</v>
      </c>
      <c r="R121" s="7">
        <v>853623741.6</v>
      </c>
      <c r="S121" s="8"/>
      <c r="T121" s="7">
        <v>0</v>
      </c>
      <c r="U121" s="7">
        <f t="shared" si="3"/>
        <v>0</v>
      </c>
      <c r="V121" s="3" t="s">
        <v>22</v>
      </c>
      <c r="W121" s="9">
        <v>2014</v>
      </c>
      <c r="X121" s="61">
        <v>14</v>
      </c>
      <c r="Y121" s="20"/>
    </row>
    <row r="122" spans="1:25" s="12" customFormat="1" ht="190.5" customHeight="1">
      <c r="A122" s="2" t="s">
        <v>369</v>
      </c>
      <c r="B122" s="3" t="s">
        <v>20</v>
      </c>
      <c r="C122" s="3" t="s">
        <v>24</v>
      </c>
      <c r="D122" s="4" t="s">
        <v>34</v>
      </c>
      <c r="E122" s="4" t="s">
        <v>35</v>
      </c>
      <c r="F122" s="4" t="s">
        <v>85</v>
      </c>
      <c r="G122" s="3" t="s">
        <v>23</v>
      </c>
      <c r="H122" s="9">
        <v>85</v>
      </c>
      <c r="I122" s="3" t="s">
        <v>21</v>
      </c>
      <c r="J122" s="3" t="s">
        <v>25</v>
      </c>
      <c r="K122" s="3"/>
      <c r="L122" s="5">
        <v>0</v>
      </c>
      <c r="M122" s="3"/>
      <c r="N122" s="7">
        <v>593049549.3</v>
      </c>
      <c r="O122" s="7">
        <v>764013682.75</v>
      </c>
      <c r="P122" s="7">
        <v>787547186.95</v>
      </c>
      <c r="Q122" s="7">
        <v>866397411.6</v>
      </c>
      <c r="R122" s="7">
        <v>691995214.55</v>
      </c>
      <c r="S122" s="8"/>
      <c r="T122" s="7">
        <v>0</v>
      </c>
      <c r="U122" s="7">
        <v>0</v>
      </c>
      <c r="V122" s="3" t="s">
        <v>22</v>
      </c>
      <c r="W122" s="9">
        <v>2014</v>
      </c>
      <c r="X122" s="10"/>
      <c r="Y122" s="20"/>
    </row>
    <row r="123" spans="1:25" s="12" customFormat="1" ht="159.75" customHeight="1">
      <c r="A123" s="138" t="s">
        <v>380</v>
      </c>
      <c r="B123" s="139" t="s">
        <v>20</v>
      </c>
      <c r="C123" s="139" t="s">
        <v>24</v>
      </c>
      <c r="D123" s="140" t="s">
        <v>34</v>
      </c>
      <c r="E123" s="140" t="s">
        <v>35</v>
      </c>
      <c r="F123" s="140" t="s">
        <v>85</v>
      </c>
      <c r="G123" s="139" t="s">
        <v>23</v>
      </c>
      <c r="H123" s="141">
        <v>85</v>
      </c>
      <c r="I123" s="139" t="s">
        <v>21</v>
      </c>
      <c r="J123" s="139" t="s">
        <v>25</v>
      </c>
      <c r="K123" s="139"/>
      <c r="L123" s="142">
        <v>0</v>
      </c>
      <c r="M123" s="139"/>
      <c r="N123" s="143">
        <v>593049549.3</v>
      </c>
      <c r="O123" s="143">
        <v>764007642.11</v>
      </c>
      <c r="P123" s="143">
        <v>441536338.82</v>
      </c>
      <c r="Q123" s="143">
        <v>624862687.2</v>
      </c>
      <c r="R123" s="143">
        <v>495253884.1</v>
      </c>
      <c r="S123" s="144"/>
      <c r="T123" s="143">
        <v>2918710101.5299997</v>
      </c>
      <c r="U123" s="143">
        <v>3268955313.7136</v>
      </c>
      <c r="V123" s="139" t="s">
        <v>22</v>
      </c>
      <c r="W123" s="141">
        <v>2014</v>
      </c>
      <c r="X123" s="145"/>
      <c r="Y123" s="20"/>
    </row>
    <row r="124" spans="1:25" s="12" customFormat="1" ht="127.5">
      <c r="A124" s="2" t="s">
        <v>27</v>
      </c>
      <c r="B124" s="3" t="s">
        <v>20</v>
      </c>
      <c r="C124" s="3" t="s">
        <v>30</v>
      </c>
      <c r="D124" s="4" t="s">
        <v>28</v>
      </c>
      <c r="E124" s="4" t="s">
        <v>29</v>
      </c>
      <c r="F124" s="4" t="s">
        <v>31</v>
      </c>
      <c r="G124" s="3" t="s">
        <v>23</v>
      </c>
      <c r="H124" s="9">
        <v>85</v>
      </c>
      <c r="I124" s="3" t="s">
        <v>38</v>
      </c>
      <c r="J124" s="3" t="s">
        <v>26</v>
      </c>
      <c r="K124" s="3"/>
      <c r="L124" s="5">
        <v>0</v>
      </c>
      <c r="M124" s="3"/>
      <c r="N124" s="7">
        <v>12999999.950000001</v>
      </c>
      <c r="O124" s="7">
        <v>17308484.82</v>
      </c>
      <c r="P124" s="7">
        <v>16242566.399999999</v>
      </c>
      <c r="Q124" s="7">
        <v>15785744.219999999</v>
      </c>
      <c r="R124" s="7">
        <v>15531954.12</v>
      </c>
      <c r="S124" s="8"/>
      <c r="T124" s="7">
        <v>0</v>
      </c>
      <c r="U124" s="7">
        <f>T124*1.12</f>
        <v>0</v>
      </c>
      <c r="V124" s="3" t="s">
        <v>22</v>
      </c>
      <c r="W124" s="9">
        <v>2014</v>
      </c>
      <c r="X124" s="61" t="s">
        <v>40</v>
      </c>
      <c r="Y124" s="20"/>
    </row>
    <row r="125" spans="1:25" s="12" customFormat="1" ht="127.5">
      <c r="A125" s="2" t="s">
        <v>37</v>
      </c>
      <c r="B125" s="3" t="s">
        <v>20</v>
      </c>
      <c r="C125" s="3" t="s">
        <v>30</v>
      </c>
      <c r="D125" s="4" t="s">
        <v>28</v>
      </c>
      <c r="E125" s="4" t="s">
        <v>29</v>
      </c>
      <c r="F125" s="4" t="s">
        <v>31</v>
      </c>
      <c r="G125" s="3" t="s">
        <v>23</v>
      </c>
      <c r="H125" s="9">
        <v>85</v>
      </c>
      <c r="I125" s="3" t="s">
        <v>36</v>
      </c>
      <c r="J125" s="3" t="s">
        <v>26</v>
      </c>
      <c r="K125" s="3"/>
      <c r="L125" s="5">
        <v>0</v>
      </c>
      <c r="M125" s="3"/>
      <c r="N125" s="7">
        <v>12999999.950000001</v>
      </c>
      <c r="O125" s="7">
        <v>17308484.82</v>
      </c>
      <c r="P125" s="7">
        <v>16242566.399999999</v>
      </c>
      <c r="Q125" s="7">
        <v>15785744.219999999</v>
      </c>
      <c r="R125" s="7">
        <v>15531954.12</v>
      </c>
      <c r="S125" s="8"/>
      <c r="T125" s="7">
        <v>0</v>
      </c>
      <c r="U125" s="7">
        <f>T125*1.12</f>
        <v>0</v>
      </c>
      <c r="V125" s="3" t="s">
        <v>22</v>
      </c>
      <c r="W125" s="9">
        <v>2015</v>
      </c>
      <c r="X125" s="10" t="s">
        <v>51</v>
      </c>
      <c r="Y125" s="20"/>
    </row>
    <row r="126" spans="1:25" s="12" customFormat="1" ht="127.5">
      <c r="A126" s="2" t="s">
        <v>279</v>
      </c>
      <c r="B126" s="3" t="s">
        <v>20</v>
      </c>
      <c r="C126" s="3" t="s">
        <v>30</v>
      </c>
      <c r="D126" s="4" t="s">
        <v>28</v>
      </c>
      <c r="E126" s="4" t="s">
        <v>29</v>
      </c>
      <c r="F126" s="4" t="s">
        <v>31</v>
      </c>
      <c r="G126" s="3" t="s">
        <v>23</v>
      </c>
      <c r="H126" s="9">
        <v>85</v>
      </c>
      <c r="I126" s="3" t="s">
        <v>36</v>
      </c>
      <c r="J126" s="3" t="s">
        <v>26</v>
      </c>
      <c r="K126" s="3"/>
      <c r="L126" s="5">
        <v>0</v>
      </c>
      <c r="M126" s="3"/>
      <c r="N126" s="7">
        <v>12999999.950000001</v>
      </c>
      <c r="O126" s="7">
        <v>18000823</v>
      </c>
      <c r="P126" s="7">
        <v>16242566.399999999</v>
      </c>
      <c r="Q126" s="7">
        <v>15785744.219999999</v>
      </c>
      <c r="R126" s="7">
        <v>15531954.12</v>
      </c>
      <c r="S126" s="8"/>
      <c r="T126" s="7">
        <f>N126+O126+P126+Q126+R126</f>
        <v>78561087.69</v>
      </c>
      <c r="U126" s="7">
        <f>T126*1.12</f>
        <v>87988418.21280001</v>
      </c>
      <c r="V126" s="3" t="s">
        <v>22</v>
      </c>
      <c r="W126" s="9">
        <v>2015</v>
      </c>
      <c r="X126" s="10" t="s">
        <v>17</v>
      </c>
      <c r="Y126" s="20"/>
    </row>
    <row r="127" spans="1:25" s="12" customFormat="1" ht="76.5">
      <c r="A127" s="2" t="s">
        <v>78</v>
      </c>
      <c r="B127" s="32" t="s">
        <v>87</v>
      </c>
      <c r="C127" s="33" t="s">
        <v>71</v>
      </c>
      <c r="D127" s="62" t="s">
        <v>72</v>
      </c>
      <c r="E127" s="62" t="s">
        <v>73</v>
      </c>
      <c r="F127" s="62" t="s">
        <v>230</v>
      </c>
      <c r="G127" s="3" t="s">
        <v>270</v>
      </c>
      <c r="H127" s="5">
        <v>0.85</v>
      </c>
      <c r="I127" s="3" t="s">
        <v>271</v>
      </c>
      <c r="J127" s="32" t="s">
        <v>74</v>
      </c>
      <c r="K127" s="3"/>
      <c r="L127" s="5">
        <v>0</v>
      </c>
      <c r="M127" s="63"/>
      <c r="N127" s="43"/>
      <c r="O127" s="64">
        <v>126100000</v>
      </c>
      <c r="P127" s="64">
        <v>194000000</v>
      </c>
      <c r="Q127" s="7">
        <v>194000000</v>
      </c>
      <c r="R127" s="7"/>
      <c r="S127" s="8"/>
      <c r="T127" s="7">
        <v>0</v>
      </c>
      <c r="U127" s="7">
        <f aca="true" t="shared" si="4" ref="U127:U142">T127*1.12</f>
        <v>0</v>
      </c>
      <c r="V127" s="3"/>
      <c r="W127" s="9">
        <v>2015</v>
      </c>
      <c r="X127" s="61" t="s">
        <v>261</v>
      </c>
      <c r="Y127" s="20"/>
    </row>
    <row r="128" spans="1:25" s="12" customFormat="1" ht="76.5">
      <c r="A128" s="2" t="s">
        <v>255</v>
      </c>
      <c r="B128" s="32" t="s">
        <v>87</v>
      </c>
      <c r="C128" s="33" t="s">
        <v>71</v>
      </c>
      <c r="D128" s="62" t="s">
        <v>72</v>
      </c>
      <c r="E128" s="62" t="s">
        <v>73</v>
      </c>
      <c r="F128" s="62" t="s">
        <v>75</v>
      </c>
      <c r="G128" s="3" t="s">
        <v>270</v>
      </c>
      <c r="H128" s="5">
        <v>0.85</v>
      </c>
      <c r="I128" s="3" t="s">
        <v>271</v>
      </c>
      <c r="J128" s="32" t="s">
        <v>74</v>
      </c>
      <c r="K128" s="3"/>
      <c r="L128" s="5">
        <v>0</v>
      </c>
      <c r="M128" s="63"/>
      <c r="N128" s="29"/>
      <c r="O128" s="64">
        <v>38023840</v>
      </c>
      <c r="P128" s="64">
        <v>43875000</v>
      </c>
      <c r="Q128" s="7">
        <v>43875000</v>
      </c>
      <c r="R128" s="7"/>
      <c r="S128" s="8"/>
      <c r="T128" s="7">
        <v>0</v>
      </c>
      <c r="U128" s="7">
        <f t="shared" si="4"/>
        <v>0</v>
      </c>
      <c r="V128" s="3"/>
      <c r="W128" s="9">
        <v>2015</v>
      </c>
      <c r="X128" s="61" t="s">
        <v>261</v>
      </c>
      <c r="Y128" s="20"/>
    </row>
    <row r="129" spans="1:25" s="12" customFormat="1" ht="76.5">
      <c r="A129" s="2" t="s">
        <v>79</v>
      </c>
      <c r="B129" s="32" t="s">
        <v>87</v>
      </c>
      <c r="C129" s="33" t="s">
        <v>71</v>
      </c>
      <c r="D129" s="62" t="s">
        <v>72</v>
      </c>
      <c r="E129" s="62" t="s">
        <v>73</v>
      </c>
      <c r="F129" s="62" t="s">
        <v>76</v>
      </c>
      <c r="G129" s="3" t="s">
        <v>270</v>
      </c>
      <c r="H129" s="5">
        <v>0.85</v>
      </c>
      <c r="I129" s="3" t="s">
        <v>271</v>
      </c>
      <c r="J129" s="33" t="s">
        <v>68</v>
      </c>
      <c r="K129" s="3"/>
      <c r="L129" s="5">
        <v>0</v>
      </c>
      <c r="M129" s="63"/>
      <c r="N129" s="43"/>
      <c r="O129" s="64">
        <v>138125000</v>
      </c>
      <c r="P129" s="64">
        <v>126100000</v>
      </c>
      <c r="Q129" s="64">
        <v>126100000</v>
      </c>
      <c r="R129" s="7"/>
      <c r="S129" s="8"/>
      <c r="T129" s="7">
        <v>0</v>
      </c>
      <c r="U129" s="7">
        <f t="shared" si="4"/>
        <v>0</v>
      </c>
      <c r="V129" s="3"/>
      <c r="W129" s="9">
        <v>2015</v>
      </c>
      <c r="X129" s="61" t="s">
        <v>261</v>
      </c>
      <c r="Y129" s="20"/>
    </row>
    <row r="130" spans="1:25" s="12" customFormat="1" ht="76.5">
      <c r="A130" s="2" t="s">
        <v>80</v>
      </c>
      <c r="B130" s="32" t="s">
        <v>87</v>
      </c>
      <c r="C130" s="33" t="s">
        <v>71</v>
      </c>
      <c r="D130" s="62" t="s">
        <v>72</v>
      </c>
      <c r="E130" s="62" t="s">
        <v>73</v>
      </c>
      <c r="F130" s="62" t="s">
        <v>77</v>
      </c>
      <c r="G130" s="3" t="s">
        <v>270</v>
      </c>
      <c r="H130" s="5">
        <v>0.85</v>
      </c>
      <c r="I130" s="3" t="s">
        <v>271</v>
      </c>
      <c r="J130" s="33" t="s">
        <v>68</v>
      </c>
      <c r="K130" s="3"/>
      <c r="L130" s="5">
        <v>0</v>
      </c>
      <c r="M130" s="63"/>
      <c r="N130" s="43"/>
      <c r="O130" s="64">
        <v>13928570</v>
      </c>
      <c r="P130" s="64">
        <v>21428580</v>
      </c>
      <c r="Q130" s="7">
        <v>21428580</v>
      </c>
      <c r="R130" s="7"/>
      <c r="S130" s="8"/>
      <c r="T130" s="7">
        <v>0</v>
      </c>
      <c r="U130" s="7">
        <f t="shared" si="4"/>
        <v>0</v>
      </c>
      <c r="V130" s="3"/>
      <c r="W130" s="9">
        <v>2015</v>
      </c>
      <c r="X130" s="61" t="s">
        <v>261</v>
      </c>
      <c r="Y130" s="20"/>
    </row>
    <row r="131" spans="1:25" s="12" customFormat="1" ht="114.75" customHeight="1">
      <c r="A131" s="2" t="s">
        <v>81</v>
      </c>
      <c r="B131" s="3" t="s">
        <v>87</v>
      </c>
      <c r="C131" s="3" t="s">
        <v>231</v>
      </c>
      <c r="D131" s="4" t="s">
        <v>232</v>
      </c>
      <c r="E131" s="4" t="s">
        <v>233</v>
      </c>
      <c r="F131" s="4" t="s">
        <v>234</v>
      </c>
      <c r="G131" s="3" t="s">
        <v>270</v>
      </c>
      <c r="H131" s="5">
        <v>0.85</v>
      </c>
      <c r="I131" s="3" t="s">
        <v>271</v>
      </c>
      <c r="J131" s="3" t="s">
        <v>74</v>
      </c>
      <c r="K131" s="3"/>
      <c r="L131" s="5">
        <v>0.3</v>
      </c>
      <c r="M131" s="3"/>
      <c r="N131" s="6"/>
      <c r="O131" s="7">
        <v>179867000</v>
      </c>
      <c r="P131" s="7">
        <v>160496707</v>
      </c>
      <c r="Q131" s="7">
        <v>164449792</v>
      </c>
      <c r="R131" s="7"/>
      <c r="S131" s="8"/>
      <c r="T131" s="7">
        <v>0</v>
      </c>
      <c r="U131" s="7">
        <f t="shared" si="4"/>
        <v>0</v>
      </c>
      <c r="V131" s="3"/>
      <c r="W131" s="9">
        <v>2015</v>
      </c>
      <c r="X131" s="10" t="s">
        <v>51</v>
      </c>
      <c r="Y131" s="20"/>
    </row>
    <row r="132" spans="1:25" s="12" customFormat="1" ht="114.75" customHeight="1">
      <c r="A132" s="2" t="s">
        <v>348</v>
      </c>
      <c r="B132" s="3" t="s">
        <v>87</v>
      </c>
      <c r="C132" s="3" t="s">
        <v>231</v>
      </c>
      <c r="D132" s="4" t="s">
        <v>232</v>
      </c>
      <c r="E132" s="4" t="s">
        <v>233</v>
      </c>
      <c r="F132" s="4" t="s">
        <v>234</v>
      </c>
      <c r="G132" s="3" t="s">
        <v>270</v>
      </c>
      <c r="H132" s="5">
        <v>0.85</v>
      </c>
      <c r="I132" s="3" t="s">
        <v>271</v>
      </c>
      <c r="J132" s="3" t="s">
        <v>74</v>
      </c>
      <c r="K132" s="3"/>
      <c r="L132" s="5">
        <v>0.3</v>
      </c>
      <c r="M132" s="3"/>
      <c r="N132" s="6"/>
      <c r="O132" s="7">
        <v>179867000</v>
      </c>
      <c r="P132" s="7">
        <v>0</v>
      </c>
      <c r="Q132" s="7">
        <v>0</v>
      </c>
      <c r="R132" s="7"/>
      <c r="S132" s="8"/>
      <c r="T132" s="7">
        <f>SUM(O132:Q132)</f>
        <v>179867000</v>
      </c>
      <c r="U132" s="7">
        <f>T132*1.12</f>
        <v>201451040.00000003</v>
      </c>
      <c r="V132" s="3"/>
      <c r="W132" s="9">
        <v>2015</v>
      </c>
      <c r="X132" s="10"/>
      <c r="Y132" s="20"/>
    </row>
    <row r="133" spans="1:25" s="12" customFormat="1" ht="76.5">
      <c r="A133" s="2" t="s">
        <v>82</v>
      </c>
      <c r="B133" s="3" t="s">
        <v>87</v>
      </c>
      <c r="C133" s="3" t="s">
        <v>236</v>
      </c>
      <c r="D133" s="4" t="s">
        <v>237</v>
      </c>
      <c r="E133" s="4" t="s">
        <v>238</v>
      </c>
      <c r="F133" s="4" t="s">
        <v>239</v>
      </c>
      <c r="G133" s="3" t="s">
        <v>270</v>
      </c>
      <c r="H133" s="5">
        <v>0.85</v>
      </c>
      <c r="I133" s="3" t="s">
        <v>271</v>
      </c>
      <c r="J133" s="3" t="s">
        <v>74</v>
      </c>
      <c r="K133" s="3"/>
      <c r="L133" s="5">
        <v>0</v>
      </c>
      <c r="M133" s="3"/>
      <c r="N133" s="6"/>
      <c r="O133" s="7">
        <v>35000000</v>
      </c>
      <c r="P133" s="7">
        <v>35000000</v>
      </c>
      <c r="Q133" s="7">
        <v>35000000</v>
      </c>
      <c r="R133" s="7"/>
      <c r="S133" s="8"/>
      <c r="T133" s="7">
        <v>0</v>
      </c>
      <c r="U133" s="7">
        <f t="shared" si="4"/>
        <v>0</v>
      </c>
      <c r="V133" s="66"/>
      <c r="W133" s="9">
        <v>2015</v>
      </c>
      <c r="X133" s="61" t="s">
        <v>51</v>
      </c>
      <c r="Y133" s="20"/>
    </row>
    <row r="134" spans="1:27" s="12" customFormat="1" ht="76.5">
      <c r="A134" s="2" t="s">
        <v>346</v>
      </c>
      <c r="B134" s="3" t="s">
        <v>87</v>
      </c>
      <c r="C134" s="3" t="s">
        <v>236</v>
      </c>
      <c r="D134" s="4" t="s">
        <v>237</v>
      </c>
      <c r="E134" s="4" t="s">
        <v>238</v>
      </c>
      <c r="F134" s="4" t="s">
        <v>239</v>
      </c>
      <c r="G134" s="3" t="s">
        <v>270</v>
      </c>
      <c r="H134" s="5">
        <v>0.85</v>
      </c>
      <c r="I134" s="3" t="s">
        <v>271</v>
      </c>
      <c r="J134" s="3" t="s">
        <v>74</v>
      </c>
      <c r="K134" s="3"/>
      <c r="L134" s="5">
        <v>0</v>
      </c>
      <c r="M134" s="3"/>
      <c r="N134" s="6"/>
      <c r="O134" s="7">
        <v>17588026.464285713</v>
      </c>
      <c r="P134" s="7">
        <v>0</v>
      </c>
      <c r="Q134" s="7">
        <v>0</v>
      </c>
      <c r="R134" s="7"/>
      <c r="S134" s="8"/>
      <c r="T134" s="7">
        <f>SUM(O134:Q134)</f>
        <v>17588026.464285713</v>
      </c>
      <c r="U134" s="7">
        <f>T134*1.12</f>
        <v>19698589.64</v>
      </c>
      <c r="V134" s="3"/>
      <c r="W134" s="9">
        <v>2015</v>
      </c>
      <c r="X134" s="10"/>
      <c r="Y134" s="20"/>
      <c r="AA134" s="88"/>
    </row>
    <row r="135" spans="1:25" s="12" customFormat="1" ht="102">
      <c r="A135" s="2" t="s">
        <v>250</v>
      </c>
      <c r="B135" s="3" t="s">
        <v>87</v>
      </c>
      <c r="C135" s="3" t="s">
        <v>231</v>
      </c>
      <c r="D135" s="4" t="s">
        <v>232</v>
      </c>
      <c r="E135" s="4" t="s">
        <v>233</v>
      </c>
      <c r="F135" s="4" t="s">
        <v>240</v>
      </c>
      <c r="G135" s="3" t="s">
        <v>270</v>
      </c>
      <c r="H135" s="5">
        <v>0.85</v>
      </c>
      <c r="I135" s="3" t="s">
        <v>271</v>
      </c>
      <c r="J135" s="3" t="s">
        <v>235</v>
      </c>
      <c r="K135" s="3"/>
      <c r="L135" s="5">
        <v>0.3</v>
      </c>
      <c r="M135" s="3"/>
      <c r="N135" s="6"/>
      <c r="O135" s="7">
        <v>72328200</v>
      </c>
      <c r="P135" s="7">
        <f>O135</f>
        <v>72328200</v>
      </c>
      <c r="Q135" s="7">
        <f>P135</f>
        <v>72328200</v>
      </c>
      <c r="R135" s="7"/>
      <c r="S135" s="8"/>
      <c r="T135" s="7">
        <v>0</v>
      </c>
      <c r="U135" s="7">
        <f t="shared" si="4"/>
        <v>0</v>
      </c>
      <c r="V135" s="3"/>
      <c r="W135" s="9">
        <v>2015</v>
      </c>
      <c r="X135" s="10" t="s">
        <v>338</v>
      </c>
      <c r="Y135" s="20"/>
    </row>
    <row r="136" spans="1:25" s="12" customFormat="1" ht="63.75">
      <c r="A136" s="2" t="s">
        <v>337</v>
      </c>
      <c r="B136" s="3" t="s">
        <v>87</v>
      </c>
      <c r="C136" s="3" t="s">
        <v>340</v>
      </c>
      <c r="D136" s="4" t="s">
        <v>341</v>
      </c>
      <c r="E136" s="4" t="s">
        <v>341</v>
      </c>
      <c r="F136" s="4" t="s">
        <v>240</v>
      </c>
      <c r="G136" s="3" t="s">
        <v>270</v>
      </c>
      <c r="H136" s="5">
        <v>0.85</v>
      </c>
      <c r="I136" s="3" t="s">
        <v>36</v>
      </c>
      <c r="J136" s="3" t="s">
        <v>235</v>
      </c>
      <c r="K136" s="3"/>
      <c r="L136" s="5">
        <v>0.3</v>
      </c>
      <c r="M136" s="3"/>
      <c r="N136" s="6"/>
      <c r="O136" s="7">
        <v>63058450</v>
      </c>
      <c r="P136" s="7">
        <v>72328200</v>
      </c>
      <c r="Q136" s="7">
        <v>72328200</v>
      </c>
      <c r="R136" s="7"/>
      <c r="S136" s="8"/>
      <c r="T136" s="7">
        <v>0</v>
      </c>
      <c r="U136" s="7">
        <f>T136*1.12</f>
        <v>0</v>
      </c>
      <c r="V136" s="3"/>
      <c r="W136" s="9">
        <v>2016</v>
      </c>
      <c r="X136" s="10" t="s">
        <v>51</v>
      </c>
      <c r="Y136" s="20"/>
    </row>
    <row r="137" spans="1:25" s="12" customFormat="1" ht="63.75">
      <c r="A137" s="2" t="s">
        <v>349</v>
      </c>
      <c r="B137" s="3" t="s">
        <v>87</v>
      </c>
      <c r="C137" s="3" t="s">
        <v>340</v>
      </c>
      <c r="D137" s="4" t="s">
        <v>341</v>
      </c>
      <c r="E137" s="4" t="s">
        <v>341</v>
      </c>
      <c r="F137" s="4" t="s">
        <v>240</v>
      </c>
      <c r="G137" s="3" t="s">
        <v>270</v>
      </c>
      <c r="H137" s="5">
        <v>0.85</v>
      </c>
      <c r="I137" s="3" t="s">
        <v>36</v>
      </c>
      <c r="J137" s="3" t="s">
        <v>235</v>
      </c>
      <c r="K137" s="3"/>
      <c r="L137" s="5">
        <v>0.3</v>
      </c>
      <c r="M137" s="3"/>
      <c r="N137" s="6"/>
      <c r="O137" s="7">
        <v>63058450</v>
      </c>
      <c r="P137" s="7">
        <v>0</v>
      </c>
      <c r="Q137" s="7">
        <v>0</v>
      </c>
      <c r="R137" s="7"/>
      <c r="S137" s="8"/>
      <c r="T137" s="7">
        <f>SUM(O137:Q137)</f>
        <v>63058450</v>
      </c>
      <c r="U137" s="7">
        <f>T137*1.12</f>
        <v>70625464</v>
      </c>
      <c r="V137" s="3"/>
      <c r="W137" s="9">
        <v>2016</v>
      </c>
      <c r="X137" s="10"/>
      <c r="Y137" s="20"/>
    </row>
    <row r="138" spans="1:25" s="12" customFormat="1" ht="89.25">
      <c r="A138" s="2" t="s">
        <v>251</v>
      </c>
      <c r="B138" s="3" t="s">
        <v>87</v>
      </c>
      <c r="C138" s="3" t="s">
        <v>241</v>
      </c>
      <c r="D138" s="4" t="s">
        <v>242</v>
      </c>
      <c r="E138" s="4" t="s">
        <v>243</v>
      </c>
      <c r="F138" s="4" t="s">
        <v>244</v>
      </c>
      <c r="G138" s="3" t="s">
        <v>23</v>
      </c>
      <c r="H138" s="5">
        <v>0.85</v>
      </c>
      <c r="I138" s="3" t="s">
        <v>271</v>
      </c>
      <c r="J138" s="3" t="s">
        <v>235</v>
      </c>
      <c r="K138" s="3"/>
      <c r="L138" s="5">
        <v>0.3</v>
      </c>
      <c r="M138" s="3"/>
      <c r="N138" s="6"/>
      <c r="O138" s="7">
        <v>10526000</v>
      </c>
      <c r="P138" s="7">
        <v>10526000</v>
      </c>
      <c r="Q138" s="7">
        <v>10526000</v>
      </c>
      <c r="R138" s="7"/>
      <c r="S138" s="8"/>
      <c r="T138" s="7">
        <v>0</v>
      </c>
      <c r="U138" s="7">
        <f t="shared" si="4"/>
        <v>0</v>
      </c>
      <c r="V138" s="3" t="s">
        <v>22</v>
      </c>
      <c r="W138" s="9">
        <v>2015</v>
      </c>
      <c r="X138" s="10" t="s">
        <v>51</v>
      </c>
      <c r="Y138" s="20"/>
    </row>
    <row r="139" spans="1:25" s="12" customFormat="1" ht="89.25">
      <c r="A139" s="2" t="s">
        <v>350</v>
      </c>
      <c r="B139" s="3" t="s">
        <v>87</v>
      </c>
      <c r="C139" s="3" t="s">
        <v>241</v>
      </c>
      <c r="D139" s="4" t="s">
        <v>242</v>
      </c>
      <c r="E139" s="4" t="s">
        <v>243</v>
      </c>
      <c r="F139" s="4" t="s">
        <v>244</v>
      </c>
      <c r="G139" s="3" t="s">
        <v>23</v>
      </c>
      <c r="H139" s="5">
        <v>0.85</v>
      </c>
      <c r="I139" s="3" t="s">
        <v>271</v>
      </c>
      <c r="J139" s="3" t="s">
        <v>235</v>
      </c>
      <c r="K139" s="3"/>
      <c r="L139" s="5">
        <v>0.3</v>
      </c>
      <c r="M139" s="3"/>
      <c r="N139" s="6"/>
      <c r="O139" s="7">
        <v>10526000</v>
      </c>
      <c r="P139" s="7">
        <v>0</v>
      </c>
      <c r="Q139" s="7">
        <v>0</v>
      </c>
      <c r="R139" s="7"/>
      <c r="S139" s="8"/>
      <c r="T139" s="7">
        <f>SUM(O139:Q139)</f>
        <v>10526000</v>
      </c>
      <c r="U139" s="7">
        <f>T139*1.12</f>
        <v>11789120.000000002</v>
      </c>
      <c r="V139" s="3" t="s">
        <v>22</v>
      </c>
      <c r="W139" s="9">
        <v>2015</v>
      </c>
      <c r="X139" s="10"/>
      <c r="Y139" s="20"/>
    </row>
    <row r="140" spans="1:25" s="12" customFormat="1" ht="38.25">
      <c r="A140" s="2" t="s">
        <v>252</v>
      </c>
      <c r="B140" s="3" t="s">
        <v>20</v>
      </c>
      <c r="C140" s="3" t="s">
        <v>246</v>
      </c>
      <c r="D140" s="4" t="s">
        <v>247</v>
      </c>
      <c r="E140" s="4" t="s">
        <v>247</v>
      </c>
      <c r="F140" s="4"/>
      <c r="G140" s="3" t="s">
        <v>23</v>
      </c>
      <c r="H140" s="5">
        <v>0.9</v>
      </c>
      <c r="I140" s="3" t="s">
        <v>271</v>
      </c>
      <c r="J140" s="3" t="s">
        <v>248</v>
      </c>
      <c r="K140" s="3"/>
      <c r="L140" s="5">
        <v>0</v>
      </c>
      <c r="M140" s="3"/>
      <c r="N140" s="6"/>
      <c r="O140" s="7">
        <v>811720000</v>
      </c>
      <c r="P140" s="7">
        <v>811720000</v>
      </c>
      <c r="Q140" s="7">
        <v>811720000</v>
      </c>
      <c r="R140" s="7"/>
      <c r="S140" s="8"/>
      <c r="T140" s="7">
        <f>SUM(O140:Q140)</f>
        <v>2435160000</v>
      </c>
      <c r="U140" s="7">
        <f t="shared" si="4"/>
        <v>2727379200.0000005</v>
      </c>
      <c r="V140" s="3" t="s">
        <v>22</v>
      </c>
      <c r="W140" s="9">
        <v>2015</v>
      </c>
      <c r="X140" s="10"/>
      <c r="Y140" s="20"/>
    </row>
    <row r="141" spans="1:25" s="12" customFormat="1" ht="38.25">
      <c r="A141" s="2" t="s">
        <v>253</v>
      </c>
      <c r="B141" s="3" t="s">
        <v>20</v>
      </c>
      <c r="C141" s="3" t="s">
        <v>246</v>
      </c>
      <c r="D141" s="4" t="s">
        <v>247</v>
      </c>
      <c r="E141" s="4" t="s">
        <v>247</v>
      </c>
      <c r="F141" s="4"/>
      <c r="G141" s="3" t="s">
        <v>23</v>
      </c>
      <c r="H141" s="5">
        <v>0.9</v>
      </c>
      <c r="I141" s="3" t="s">
        <v>271</v>
      </c>
      <c r="J141" s="3" t="s">
        <v>249</v>
      </c>
      <c r="K141" s="3"/>
      <c r="L141" s="5">
        <v>0.5</v>
      </c>
      <c r="M141" s="3"/>
      <c r="N141" s="6"/>
      <c r="O141" s="7">
        <v>951500000</v>
      </c>
      <c r="P141" s="7">
        <v>951500000</v>
      </c>
      <c r="Q141" s="7">
        <v>951500000</v>
      </c>
      <c r="R141" s="7"/>
      <c r="S141" s="8"/>
      <c r="T141" s="7">
        <v>0</v>
      </c>
      <c r="U141" s="7">
        <f t="shared" si="4"/>
        <v>0</v>
      </c>
      <c r="V141" s="3"/>
      <c r="W141" s="9">
        <v>2015</v>
      </c>
      <c r="X141" s="61" t="s">
        <v>261</v>
      </c>
      <c r="Y141" s="20"/>
    </row>
    <row r="142" spans="1:25" s="12" customFormat="1" ht="102">
      <c r="A142" s="2" t="s">
        <v>254</v>
      </c>
      <c r="B142" s="3" t="s">
        <v>20</v>
      </c>
      <c r="C142" s="3" t="s">
        <v>30</v>
      </c>
      <c r="D142" s="4" t="s">
        <v>28</v>
      </c>
      <c r="E142" s="4" t="s">
        <v>29</v>
      </c>
      <c r="F142" s="4" t="s">
        <v>31</v>
      </c>
      <c r="G142" s="3" t="s">
        <v>270</v>
      </c>
      <c r="H142" s="5">
        <v>0.7</v>
      </c>
      <c r="I142" s="3" t="s">
        <v>271</v>
      </c>
      <c r="J142" s="3" t="s">
        <v>74</v>
      </c>
      <c r="K142" s="3"/>
      <c r="L142" s="5">
        <v>0</v>
      </c>
      <c r="M142" s="3"/>
      <c r="N142" s="7"/>
      <c r="O142" s="7">
        <v>10000000</v>
      </c>
      <c r="P142" s="7">
        <v>10000000</v>
      </c>
      <c r="Q142" s="7">
        <v>10000000</v>
      </c>
      <c r="R142" s="7"/>
      <c r="S142" s="8"/>
      <c r="T142" s="7">
        <v>0</v>
      </c>
      <c r="U142" s="7">
        <f t="shared" si="4"/>
        <v>0</v>
      </c>
      <c r="V142" s="3"/>
      <c r="W142" s="9">
        <v>2015</v>
      </c>
      <c r="X142" s="61">
        <v>6</v>
      </c>
      <c r="Y142" s="20"/>
    </row>
    <row r="143" spans="1:25" s="12" customFormat="1" ht="102">
      <c r="A143" s="2" t="s">
        <v>313</v>
      </c>
      <c r="B143" s="3" t="s">
        <v>20</v>
      </c>
      <c r="C143" s="3" t="s">
        <v>30</v>
      </c>
      <c r="D143" s="4" t="s">
        <v>28</v>
      </c>
      <c r="E143" s="4" t="s">
        <v>29</v>
      </c>
      <c r="F143" s="4" t="s">
        <v>314</v>
      </c>
      <c r="G143" s="3" t="s">
        <v>270</v>
      </c>
      <c r="H143" s="5">
        <v>0.7</v>
      </c>
      <c r="I143" s="3" t="s">
        <v>271</v>
      </c>
      <c r="J143" s="3" t="s">
        <v>74</v>
      </c>
      <c r="K143" s="3"/>
      <c r="L143" s="5">
        <v>0</v>
      </c>
      <c r="M143" s="3"/>
      <c r="N143" s="7"/>
      <c r="O143" s="7">
        <v>10000000</v>
      </c>
      <c r="P143" s="7">
        <v>10000000</v>
      </c>
      <c r="Q143" s="7">
        <v>10000000</v>
      </c>
      <c r="R143" s="7"/>
      <c r="S143" s="8"/>
      <c r="T143" s="7">
        <f>N143+O143+P143+Q143+R143</f>
        <v>30000000</v>
      </c>
      <c r="U143" s="7">
        <f aca="true" t="shared" si="5" ref="U143:U149">T143*1.12</f>
        <v>33600000</v>
      </c>
      <c r="V143" s="3"/>
      <c r="W143" s="9">
        <v>2015</v>
      </c>
      <c r="X143" s="39"/>
      <c r="Y143" s="20"/>
    </row>
    <row r="144" spans="1:25" s="12" customFormat="1" ht="76.5">
      <c r="A144" s="89" t="s">
        <v>272</v>
      </c>
      <c r="B144" s="90" t="s">
        <v>20</v>
      </c>
      <c r="C144" s="90" t="s">
        <v>281</v>
      </c>
      <c r="D144" s="91" t="s">
        <v>274</v>
      </c>
      <c r="E144" s="91" t="s">
        <v>274</v>
      </c>
      <c r="F144" s="91" t="s">
        <v>275</v>
      </c>
      <c r="G144" s="90" t="s">
        <v>270</v>
      </c>
      <c r="H144" s="92">
        <v>0.9</v>
      </c>
      <c r="I144" s="90" t="s">
        <v>271</v>
      </c>
      <c r="J144" s="90" t="s">
        <v>74</v>
      </c>
      <c r="K144" s="90"/>
      <c r="L144" s="92">
        <v>0</v>
      </c>
      <c r="M144" s="90"/>
      <c r="N144" s="93"/>
      <c r="O144" s="94">
        <v>23980000</v>
      </c>
      <c r="P144" s="94">
        <v>23980000</v>
      </c>
      <c r="Q144" s="94">
        <v>23980000</v>
      </c>
      <c r="R144" s="94"/>
      <c r="S144" s="95"/>
      <c r="T144" s="94">
        <v>0</v>
      </c>
      <c r="U144" s="94">
        <f t="shared" si="5"/>
        <v>0</v>
      </c>
      <c r="V144" s="90"/>
      <c r="W144" s="96">
        <v>2015</v>
      </c>
      <c r="X144" s="39" t="s">
        <v>51</v>
      </c>
      <c r="Y144" s="20"/>
    </row>
    <row r="145" spans="1:25" s="12" customFormat="1" ht="76.5">
      <c r="A145" s="89" t="s">
        <v>351</v>
      </c>
      <c r="B145" s="90" t="s">
        <v>20</v>
      </c>
      <c r="C145" s="90" t="s">
        <v>281</v>
      </c>
      <c r="D145" s="91" t="s">
        <v>274</v>
      </c>
      <c r="E145" s="91" t="s">
        <v>274</v>
      </c>
      <c r="F145" s="91" t="s">
        <v>275</v>
      </c>
      <c r="G145" s="90" t="s">
        <v>270</v>
      </c>
      <c r="H145" s="92">
        <v>0.9</v>
      </c>
      <c r="I145" s="90" t="s">
        <v>271</v>
      </c>
      <c r="J145" s="90" t="s">
        <v>74</v>
      </c>
      <c r="K145" s="90"/>
      <c r="L145" s="92">
        <v>0</v>
      </c>
      <c r="M145" s="90"/>
      <c r="N145" s="93"/>
      <c r="O145" s="94">
        <v>23980000</v>
      </c>
      <c r="P145" s="94">
        <v>0</v>
      </c>
      <c r="Q145" s="94">
        <v>0</v>
      </c>
      <c r="R145" s="94"/>
      <c r="S145" s="95"/>
      <c r="T145" s="94">
        <v>0</v>
      </c>
      <c r="U145" s="94">
        <f t="shared" si="5"/>
        <v>0</v>
      </c>
      <c r="V145" s="90"/>
      <c r="W145" s="96">
        <v>2015</v>
      </c>
      <c r="X145" s="39" t="s">
        <v>51</v>
      </c>
      <c r="Y145" s="20"/>
    </row>
    <row r="146" spans="1:25" s="12" customFormat="1" ht="76.5">
      <c r="A146" s="89" t="s">
        <v>377</v>
      </c>
      <c r="B146" s="90" t="s">
        <v>20</v>
      </c>
      <c r="C146" s="90" t="s">
        <v>281</v>
      </c>
      <c r="D146" s="91" t="s">
        <v>274</v>
      </c>
      <c r="E146" s="91" t="s">
        <v>274</v>
      </c>
      <c r="F146" s="91" t="s">
        <v>275</v>
      </c>
      <c r="G146" s="90" t="s">
        <v>270</v>
      </c>
      <c r="H146" s="92">
        <v>0.9</v>
      </c>
      <c r="I146" s="90" t="s">
        <v>271</v>
      </c>
      <c r="J146" s="90" t="s">
        <v>74</v>
      </c>
      <c r="K146" s="90"/>
      <c r="L146" s="92">
        <v>0</v>
      </c>
      <c r="M146" s="90"/>
      <c r="N146" s="93"/>
      <c r="O146" s="94">
        <v>23980000</v>
      </c>
      <c r="P146" s="94">
        <v>23980000</v>
      </c>
      <c r="Q146" s="94">
        <v>23980000</v>
      </c>
      <c r="R146" s="94"/>
      <c r="S146" s="95"/>
      <c r="T146" s="94">
        <f>O146+P146+Q146</f>
        <v>71940000</v>
      </c>
      <c r="U146" s="94">
        <f t="shared" si="5"/>
        <v>80572800.00000001</v>
      </c>
      <c r="V146" s="90"/>
      <c r="W146" s="96">
        <v>2015</v>
      </c>
      <c r="X146" s="39"/>
      <c r="Y146" s="20"/>
    </row>
    <row r="147" spans="1:25" s="12" customFormat="1" ht="76.5">
      <c r="A147" s="2" t="s">
        <v>273</v>
      </c>
      <c r="B147" s="3" t="s">
        <v>20</v>
      </c>
      <c r="C147" s="3" t="s">
        <v>281</v>
      </c>
      <c r="D147" s="4" t="s">
        <v>274</v>
      </c>
      <c r="E147" s="4" t="s">
        <v>274</v>
      </c>
      <c r="F147" s="4" t="s">
        <v>329</v>
      </c>
      <c r="G147" s="3" t="s">
        <v>270</v>
      </c>
      <c r="H147" s="5">
        <v>0.9</v>
      </c>
      <c r="I147" s="3" t="s">
        <v>271</v>
      </c>
      <c r="J147" s="3" t="s">
        <v>74</v>
      </c>
      <c r="K147" s="3"/>
      <c r="L147" s="5">
        <v>0</v>
      </c>
      <c r="M147" s="3"/>
      <c r="N147" s="6"/>
      <c r="O147" s="7">
        <v>3974000</v>
      </c>
      <c r="P147" s="7">
        <v>3974000</v>
      </c>
      <c r="Q147" s="7">
        <v>3974000</v>
      </c>
      <c r="R147" s="7"/>
      <c r="S147" s="8"/>
      <c r="T147" s="7">
        <v>0</v>
      </c>
      <c r="U147" s="7">
        <f t="shared" si="5"/>
        <v>0</v>
      </c>
      <c r="V147" s="3"/>
      <c r="W147" s="9">
        <v>2015</v>
      </c>
      <c r="X147" s="39" t="s">
        <v>51</v>
      </c>
      <c r="Y147" s="20"/>
    </row>
    <row r="148" spans="1:25" s="12" customFormat="1" ht="76.5">
      <c r="A148" s="127" t="s">
        <v>352</v>
      </c>
      <c r="B148" s="3" t="s">
        <v>20</v>
      </c>
      <c r="C148" s="3" t="s">
        <v>281</v>
      </c>
      <c r="D148" s="4" t="s">
        <v>274</v>
      </c>
      <c r="E148" s="4" t="s">
        <v>274</v>
      </c>
      <c r="F148" s="4" t="s">
        <v>329</v>
      </c>
      <c r="G148" s="3" t="s">
        <v>270</v>
      </c>
      <c r="H148" s="5">
        <v>0.9</v>
      </c>
      <c r="I148" s="3" t="s">
        <v>271</v>
      </c>
      <c r="J148" s="3" t="s">
        <v>74</v>
      </c>
      <c r="K148" s="3"/>
      <c r="L148" s="5">
        <v>0</v>
      </c>
      <c r="M148" s="3"/>
      <c r="N148" s="6"/>
      <c r="O148" s="7">
        <v>3974000</v>
      </c>
      <c r="P148" s="7">
        <v>0</v>
      </c>
      <c r="Q148" s="7">
        <v>0</v>
      </c>
      <c r="R148" s="7"/>
      <c r="S148" s="8"/>
      <c r="T148" s="7">
        <v>0</v>
      </c>
      <c r="U148" s="7">
        <f t="shared" si="5"/>
        <v>0</v>
      </c>
      <c r="V148" s="3"/>
      <c r="W148" s="9">
        <v>2015</v>
      </c>
      <c r="X148" s="39" t="s">
        <v>51</v>
      </c>
      <c r="Y148" s="20"/>
    </row>
    <row r="149" spans="1:25" s="12" customFormat="1" ht="77.25" thickBot="1">
      <c r="A149" s="97" t="s">
        <v>376</v>
      </c>
      <c r="B149" s="98" t="s">
        <v>20</v>
      </c>
      <c r="C149" s="98" t="s">
        <v>281</v>
      </c>
      <c r="D149" s="128" t="s">
        <v>274</v>
      </c>
      <c r="E149" s="128" t="s">
        <v>274</v>
      </c>
      <c r="F149" s="128" t="s">
        <v>329</v>
      </c>
      <c r="G149" s="90" t="s">
        <v>270</v>
      </c>
      <c r="H149" s="129">
        <v>0.9</v>
      </c>
      <c r="I149" s="90" t="s">
        <v>271</v>
      </c>
      <c r="J149" s="98" t="s">
        <v>74</v>
      </c>
      <c r="K149" s="98"/>
      <c r="L149" s="129">
        <v>0</v>
      </c>
      <c r="M149" s="98"/>
      <c r="N149" s="130"/>
      <c r="O149" s="131">
        <v>3974000</v>
      </c>
      <c r="P149" s="7">
        <v>3974000</v>
      </c>
      <c r="Q149" s="7">
        <v>3974000</v>
      </c>
      <c r="R149" s="131"/>
      <c r="S149" s="132"/>
      <c r="T149" s="131">
        <f>O149+P149+Q149</f>
        <v>11922000</v>
      </c>
      <c r="U149" s="131">
        <f t="shared" si="5"/>
        <v>13352640.000000002</v>
      </c>
      <c r="V149" s="98"/>
      <c r="W149" s="133">
        <v>2015</v>
      </c>
      <c r="X149" s="134"/>
      <c r="Y149" s="20"/>
    </row>
    <row r="150" spans="1:25" s="12" customFormat="1" ht="13.5" thickBot="1">
      <c r="A150" s="234" t="s">
        <v>33</v>
      </c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6"/>
      <c r="Q150" s="236"/>
      <c r="R150" s="235"/>
      <c r="S150" s="237"/>
      <c r="T150" s="47">
        <f>SUM(T113:T149)</f>
        <v>15801376394.894283</v>
      </c>
      <c r="U150" s="48">
        <f>SUM(U113:U149)</f>
        <v>17697541562.2816</v>
      </c>
      <c r="V150" s="49"/>
      <c r="W150" s="50"/>
      <c r="X150" s="51"/>
      <c r="Y150" s="11"/>
    </row>
    <row r="151" spans="1:25" s="27" customFormat="1" ht="12.75" outlineLevel="1">
      <c r="A151" s="249" t="s">
        <v>84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1"/>
      <c r="Y151" s="20"/>
    </row>
    <row r="152" spans="1:25" s="4" customFormat="1" ht="12.75" outlineLevel="1">
      <c r="A152" s="216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64"/>
    </row>
    <row r="153" spans="1:25" s="12" customFormat="1" ht="76.5">
      <c r="A153" s="208" t="s">
        <v>58</v>
      </c>
      <c r="B153" s="209" t="s">
        <v>20</v>
      </c>
      <c r="C153" s="209" t="s">
        <v>425</v>
      </c>
      <c r="D153" s="210" t="s">
        <v>426</v>
      </c>
      <c r="E153" s="210" t="s">
        <v>427</v>
      </c>
      <c r="F153" s="210" t="s">
        <v>52</v>
      </c>
      <c r="G153" s="209" t="s">
        <v>23</v>
      </c>
      <c r="H153" s="211">
        <v>30</v>
      </c>
      <c r="I153" s="209" t="s">
        <v>66</v>
      </c>
      <c r="J153" s="209" t="s">
        <v>62</v>
      </c>
      <c r="K153" s="209"/>
      <c r="L153" s="212">
        <v>0</v>
      </c>
      <c r="M153" s="209"/>
      <c r="N153" s="213">
        <v>1292410.72</v>
      </c>
      <c r="O153" s="213">
        <v>1292410.72</v>
      </c>
      <c r="P153" s="213"/>
      <c r="Q153" s="213"/>
      <c r="R153" s="213"/>
      <c r="S153" s="214"/>
      <c r="T153" s="213">
        <f>N153+O153</f>
        <v>2584821.44</v>
      </c>
      <c r="U153" s="213">
        <f aca="true" t="shared" si="6" ref="U153:U161">T153*1.12</f>
        <v>2895000.0128</v>
      </c>
      <c r="V153" s="209"/>
      <c r="W153" s="211">
        <v>2015</v>
      </c>
      <c r="X153" s="215"/>
      <c r="Y153" s="11"/>
    </row>
    <row r="154" spans="1:25" s="12" customFormat="1" ht="76.5">
      <c r="A154" s="2" t="s">
        <v>59</v>
      </c>
      <c r="B154" s="3" t="s">
        <v>20</v>
      </c>
      <c r="C154" s="3" t="s">
        <v>53</v>
      </c>
      <c r="D154" s="4" t="s">
        <v>54</v>
      </c>
      <c r="E154" s="4" t="s">
        <v>54</v>
      </c>
      <c r="F154" s="4" t="s">
        <v>55</v>
      </c>
      <c r="G154" s="3" t="s">
        <v>23</v>
      </c>
      <c r="H154" s="9">
        <v>100</v>
      </c>
      <c r="I154" s="3" t="s">
        <v>56</v>
      </c>
      <c r="J154" s="3" t="s">
        <v>61</v>
      </c>
      <c r="K154" s="3"/>
      <c r="L154" s="5">
        <v>1</v>
      </c>
      <c r="M154" s="3"/>
      <c r="N154" s="7">
        <v>130000</v>
      </c>
      <c r="O154" s="7">
        <v>140000</v>
      </c>
      <c r="P154" s="7"/>
      <c r="Q154" s="7"/>
      <c r="R154" s="7"/>
      <c r="S154" s="8"/>
      <c r="T154" s="7">
        <v>0</v>
      </c>
      <c r="U154" s="7">
        <f t="shared" si="6"/>
        <v>0</v>
      </c>
      <c r="V154" s="3"/>
      <c r="W154" s="9">
        <v>2015</v>
      </c>
      <c r="X154" s="61" t="s">
        <v>261</v>
      </c>
      <c r="Y154" s="11"/>
    </row>
    <row r="155" spans="1:25" s="12" customFormat="1" ht="76.5">
      <c r="A155" s="2" t="s">
        <v>60</v>
      </c>
      <c r="B155" s="3" t="s">
        <v>20</v>
      </c>
      <c r="C155" s="3" t="s">
        <v>53</v>
      </c>
      <c r="D155" s="4" t="s">
        <v>54</v>
      </c>
      <c r="E155" s="4" t="s">
        <v>54</v>
      </c>
      <c r="F155" s="4" t="s">
        <v>57</v>
      </c>
      <c r="G155" s="3" t="s">
        <v>23</v>
      </c>
      <c r="H155" s="9">
        <v>0</v>
      </c>
      <c r="I155" s="3" t="s">
        <v>56</v>
      </c>
      <c r="J155" s="3" t="s">
        <v>63</v>
      </c>
      <c r="K155" s="3"/>
      <c r="L155" s="5">
        <v>1</v>
      </c>
      <c r="M155" s="3"/>
      <c r="N155" s="7">
        <v>270000</v>
      </c>
      <c r="O155" s="7">
        <v>300000</v>
      </c>
      <c r="P155" s="7"/>
      <c r="Q155" s="7"/>
      <c r="R155" s="7"/>
      <c r="S155" s="8"/>
      <c r="T155" s="7">
        <v>0</v>
      </c>
      <c r="U155" s="7">
        <f t="shared" si="6"/>
        <v>0</v>
      </c>
      <c r="V155" s="3"/>
      <c r="W155" s="9">
        <v>2015</v>
      </c>
      <c r="X155" s="61" t="s">
        <v>261</v>
      </c>
      <c r="Y155" s="11"/>
    </row>
    <row r="156" spans="1:25" s="66" customFormat="1" ht="76.5">
      <c r="A156" s="2" t="s">
        <v>70</v>
      </c>
      <c r="B156" s="3" t="s">
        <v>87</v>
      </c>
      <c r="C156" s="3" t="s">
        <v>429</v>
      </c>
      <c r="D156" s="4" t="s">
        <v>423</v>
      </c>
      <c r="E156" s="4" t="s">
        <v>424</v>
      </c>
      <c r="F156" s="3" t="s">
        <v>245</v>
      </c>
      <c r="G156" s="3" t="s">
        <v>270</v>
      </c>
      <c r="H156" s="9">
        <v>85</v>
      </c>
      <c r="I156" s="3" t="s">
        <v>271</v>
      </c>
      <c r="J156" s="5" t="s">
        <v>74</v>
      </c>
      <c r="K156" s="3"/>
      <c r="L156" s="5">
        <v>0</v>
      </c>
      <c r="M156" s="3"/>
      <c r="N156" s="64"/>
      <c r="O156" s="7">
        <v>75062000</v>
      </c>
      <c r="P156" s="7">
        <v>75062000</v>
      </c>
      <c r="Q156" s="7">
        <v>75062000</v>
      </c>
      <c r="R156" s="64"/>
      <c r="S156" s="8"/>
      <c r="T156" s="7">
        <v>0</v>
      </c>
      <c r="U156" s="7">
        <f t="shared" si="6"/>
        <v>0</v>
      </c>
      <c r="V156" s="3"/>
      <c r="W156" s="9">
        <v>2015</v>
      </c>
      <c r="X156" s="61" t="s">
        <v>51</v>
      </c>
      <c r="Y156" s="65"/>
    </row>
    <row r="157" spans="1:25" s="66" customFormat="1" ht="76.5">
      <c r="A157" s="2" t="s">
        <v>353</v>
      </c>
      <c r="B157" s="3" t="s">
        <v>87</v>
      </c>
      <c r="C157" s="3" t="s">
        <v>429</v>
      </c>
      <c r="D157" s="4" t="s">
        <v>423</v>
      </c>
      <c r="E157" s="4" t="s">
        <v>424</v>
      </c>
      <c r="F157" s="3" t="s">
        <v>245</v>
      </c>
      <c r="G157" s="3" t="s">
        <v>270</v>
      </c>
      <c r="H157" s="9">
        <v>85</v>
      </c>
      <c r="I157" s="3" t="s">
        <v>271</v>
      </c>
      <c r="J157" s="5" t="s">
        <v>74</v>
      </c>
      <c r="K157" s="3"/>
      <c r="L157" s="5">
        <v>0</v>
      </c>
      <c r="M157" s="3"/>
      <c r="N157" s="64"/>
      <c r="O157" s="7">
        <v>75062000</v>
      </c>
      <c r="P157" s="7">
        <v>0</v>
      </c>
      <c r="Q157" s="7">
        <v>0</v>
      </c>
      <c r="R157" s="64"/>
      <c r="S157" s="8"/>
      <c r="T157" s="7">
        <v>0</v>
      </c>
      <c r="U157" s="7">
        <f t="shared" si="6"/>
        <v>0</v>
      </c>
      <c r="V157" s="3"/>
      <c r="W157" s="9">
        <v>2015</v>
      </c>
      <c r="X157" s="61" t="s">
        <v>51</v>
      </c>
      <c r="Y157" s="11"/>
    </row>
    <row r="158" spans="1:25" s="66" customFormat="1" ht="76.5">
      <c r="A158" s="2" t="s">
        <v>370</v>
      </c>
      <c r="B158" s="3" t="s">
        <v>87</v>
      </c>
      <c r="C158" s="3" t="s">
        <v>429</v>
      </c>
      <c r="D158" s="4" t="s">
        <v>423</v>
      </c>
      <c r="E158" s="4" t="s">
        <v>424</v>
      </c>
      <c r="F158" s="3" t="s">
        <v>245</v>
      </c>
      <c r="G158" s="3" t="s">
        <v>270</v>
      </c>
      <c r="H158" s="9">
        <v>85</v>
      </c>
      <c r="I158" s="3" t="s">
        <v>271</v>
      </c>
      <c r="J158" s="5" t="s">
        <v>74</v>
      </c>
      <c r="K158" s="3"/>
      <c r="L158" s="5">
        <v>0</v>
      </c>
      <c r="M158" s="3"/>
      <c r="N158" s="64"/>
      <c r="O158" s="7">
        <v>79578893.72</v>
      </c>
      <c r="P158" s="7">
        <v>0</v>
      </c>
      <c r="Q158" s="7">
        <v>0</v>
      </c>
      <c r="R158" s="64"/>
      <c r="S158" s="8"/>
      <c r="T158" s="7">
        <v>0</v>
      </c>
      <c r="U158" s="7">
        <f>T158*1.12</f>
        <v>0</v>
      </c>
      <c r="V158" s="3"/>
      <c r="W158" s="9">
        <v>2015</v>
      </c>
      <c r="X158" s="61" t="s">
        <v>278</v>
      </c>
      <c r="Y158" s="11"/>
    </row>
    <row r="159" spans="1:25" s="66" customFormat="1" ht="76.5">
      <c r="A159" s="2" t="s">
        <v>375</v>
      </c>
      <c r="B159" s="3" t="s">
        <v>87</v>
      </c>
      <c r="C159" s="3" t="s">
        <v>429</v>
      </c>
      <c r="D159" s="4" t="s">
        <v>423</v>
      </c>
      <c r="E159" s="4" t="s">
        <v>424</v>
      </c>
      <c r="F159" s="3" t="s">
        <v>245</v>
      </c>
      <c r="G159" s="3" t="s">
        <v>270</v>
      </c>
      <c r="H159" s="9">
        <v>85</v>
      </c>
      <c r="I159" s="3" t="s">
        <v>271</v>
      </c>
      <c r="J159" s="5" t="s">
        <v>74</v>
      </c>
      <c r="K159" s="3"/>
      <c r="L159" s="5">
        <v>0</v>
      </c>
      <c r="M159" s="3"/>
      <c r="N159" s="64"/>
      <c r="O159" s="7">
        <v>70507935.67</v>
      </c>
      <c r="P159" s="7">
        <v>58413914.66</v>
      </c>
      <c r="Q159" s="7">
        <v>63928528.75</v>
      </c>
      <c r="R159" s="64"/>
      <c r="S159" s="8"/>
      <c r="T159" s="7">
        <f>SUM(N159:R159)</f>
        <v>192850379.07999998</v>
      </c>
      <c r="U159" s="7">
        <f>T159*1.12</f>
        <v>215992424.56960002</v>
      </c>
      <c r="V159" s="3"/>
      <c r="W159" s="9">
        <v>2015</v>
      </c>
      <c r="X159" s="61"/>
      <c r="Y159" s="11"/>
    </row>
    <row r="160" spans="1:26" s="184" customFormat="1" ht="178.5">
      <c r="A160" s="181" t="s">
        <v>411</v>
      </c>
      <c r="B160" s="163" t="s">
        <v>87</v>
      </c>
      <c r="C160" s="163" t="s">
        <v>429</v>
      </c>
      <c r="D160" s="174" t="s">
        <v>423</v>
      </c>
      <c r="E160" s="174" t="s">
        <v>424</v>
      </c>
      <c r="F160" s="174" t="s">
        <v>245</v>
      </c>
      <c r="G160" s="163" t="s">
        <v>270</v>
      </c>
      <c r="H160" s="176">
        <v>0.85</v>
      </c>
      <c r="I160" s="163" t="s">
        <v>271</v>
      </c>
      <c r="J160" s="182" t="s">
        <v>25</v>
      </c>
      <c r="K160" s="163"/>
      <c r="L160" s="176">
        <v>0</v>
      </c>
      <c r="M160" s="163" t="s">
        <v>412</v>
      </c>
      <c r="N160" s="183"/>
      <c r="O160" s="177">
        <v>70507935.67</v>
      </c>
      <c r="P160" s="177">
        <v>53683197.37</v>
      </c>
      <c r="Q160" s="177">
        <v>41002370.07</v>
      </c>
      <c r="R160" s="177"/>
      <c r="S160" s="177"/>
      <c r="T160" s="177">
        <f>SUM(N160:R160)</f>
        <v>165193503.10999998</v>
      </c>
      <c r="U160" s="177">
        <f>T160*1.12</f>
        <v>185016723.4832</v>
      </c>
      <c r="V160" s="163"/>
      <c r="W160" s="175">
        <v>2018</v>
      </c>
      <c r="Y160" s="165"/>
      <c r="Z160" s="185"/>
    </row>
    <row r="161" spans="1:25" s="12" customFormat="1" ht="76.5">
      <c r="A161" s="2" t="s">
        <v>192</v>
      </c>
      <c r="B161" s="3" t="s">
        <v>20</v>
      </c>
      <c r="C161" s="3" t="s">
        <v>189</v>
      </c>
      <c r="D161" s="4" t="s">
        <v>190</v>
      </c>
      <c r="E161" s="4" t="s">
        <v>190</v>
      </c>
      <c r="F161" s="4" t="s">
        <v>191</v>
      </c>
      <c r="G161" s="3" t="s">
        <v>270</v>
      </c>
      <c r="H161" s="9">
        <v>90</v>
      </c>
      <c r="I161" s="3" t="s">
        <v>271</v>
      </c>
      <c r="J161" s="5" t="s">
        <v>74</v>
      </c>
      <c r="K161" s="3"/>
      <c r="L161" s="5">
        <v>0</v>
      </c>
      <c r="M161" s="3"/>
      <c r="N161" s="6"/>
      <c r="O161" s="7">
        <v>1924000</v>
      </c>
      <c r="P161" s="7">
        <v>1924000</v>
      </c>
      <c r="Q161" s="7">
        <v>1924000</v>
      </c>
      <c r="R161" s="6"/>
      <c r="S161" s="8"/>
      <c r="T161" s="7">
        <f>O161+P161+Q161</f>
        <v>5772000</v>
      </c>
      <c r="U161" s="7">
        <f t="shared" si="6"/>
        <v>6464640.000000001</v>
      </c>
      <c r="V161" s="3"/>
      <c r="W161" s="9">
        <v>2015</v>
      </c>
      <c r="X161" s="39"/>
      <c r="Y161" s="11"/>
    </row>
    <row r="162" spans="1:25" s="12" customFormat="1" ht="114.75">
      <c r="A162" s="2" t="s">
        <v>361</v>
      </c>
      <c r="B162" s="3" t="s">
        <v>20</v>
      </c>
      <c r="C162" s="3" t="s">
        <v>356</v>
      </c>
      <c r="D162" s="4" t="s">
        <v>357</v>
      </c>
      <c r="E162" s="4" t="s">
        <v>357</v>
      </c>
      <c r="F162" s="4" t="s">
        <v>358</v>
      </c>
      <c r="G162" s="3" t="s">
        <v>23</v>
      </c>
      <c r="H162" s="9">
        <v>0</v>
      </c>
      <c r="I162" s="3" t="s">
        <v>359</v>
      </c>
      <c r="J162" s="5" t="s">
        <v>366</v>
      </c>
      <c r="K162" s="3"/>
      <c r="L162" s="5">
        <v>1</v>
      </c>
      <c r="M162" s="3"/>
      <c r="N162" s="6"/>
      <c r="O162" s="7">
        <v>240000</v>
      </c>
      <c r="P162" s="7">
        <v>270000</v>
      </c>
      <c r="Q162" s="7">
        <v>300000</v>
      </c>
      <c r="R162" s="7">
        <v>330000</v>
      </c>
      <c r="S162" s="6"/>
      <c r="T162" s="7">
        <v>0</v>
      </c>
      <c r="U162" s="7">
        <v>0</v>
      </c>
      <c r="V162" s="3"/>
      <c r="W162" s="9">
        <v>2016</v>
      </c>
      <c r="X162" s="39" t="s">
        <v>261</v>
      </c>
      <c r="Y162" s="11"/>
    </row>
    <row r="163" spans="1:25" s="12" customFormat="1" ht="76.5">
      <c r="A163" s="2" t="s">
        <v>362</v>
      </c>
      <c r="B163" s="3" t="s">
        <v>20</v>
      </c>
      <c r="C163" s="3" t="s">
        <v>356</v>
      </c>
      <c r="D163" s="4" t="s">
        <v>357</v>
      </c>
      <c r="E163" s="4" t="s">
        <v>357</v>
      </c>
      <c r="F163" s="4" t="s">
        <v>360</v>
      </c>
      <c r="G163" s="3" t="s">
        <v>23</v>
      </c>
      <c r="H163" s="9">
        <v>100</v>
      </c>
      <c r="I163" s="3" t="s">
        <v>359</v>
      </c>
      <c r="J163" s="5" t="s">
        <v>367</v>
      </c>
      <c r="K163" s="3"/>
      <c r="L163" s="5">
        <v>1</v>
      </c>
      <c r="M163" s="3"/>
      <c r="N163" s="6"/>
      <c r="O163" s="7">
        <v>246000</v>
      </c>
      <c r="P163" s="7">
        <v>260000</v>
      </c>
      <c r="Q163" s="7">
        <v>280000</v>
      </c>
      <c r="R163" s="7"/>
      <c r="S163" s="6"/>
      <c r="T163" s="7">
        <v>0</v>
      </c>
      <c r="U163" s="7">
        <v>0</v>
      </c>
      <c r="V163" s="3"/>
      <c r="W163" s="9">
        <v>2016</v>
      </c>
      <c r="X163" s="39" t="s">
        <v>261</v>
      </c>
      <c r="Y163" s="11"/>
    </row>
    <row r="164" spans="1:25" s="12" customFormat="1" ht="76.5">
      <c r="A164" s="2" t="s">
        <v>363</v>
      </c>
      <c r="B164" s="3" t="s">
        <v>20</v>
      </c>
      <c r="C164" s="3" t="s">
        <v>356</v>
      </c>
      <c r="D164" s="4" t="s">
        <v>357</v>
      </c>
      <c r="E164" s="4" t="s">
        <v>357</v>
      </c>
      <c r="F164" s="4" t="s">
        <v>360</v>
      </c>
      <c r="G164" s="3" t="s">
        <v>23</v>
      </c>
      <c r="H164" s="9">
        <v>100</v>
      </c>
      <c r="I164" s="3" t="s">
        <v>359</v>
      </c>
      <c r="J164" s="5" t="s">
        <v>367</v>
      </c>
      <c r="K164" s="3"/>
      <c r="L164" s="5">
        <v>1</v>
      </c>
      <c r="M164" s="3"/>
      <c r="N164" s="6"/>
      <c r="O164" s="7">
        <v>246000</v>
      </c>
      <c r="P164" s="7">
        <v>260000</v>
      </c>
      <c r="Q164" s="7">
        <v>280000</v>
      </c>
      <c r="R164" s="7"/>
      <c r="S164" s="6"/>
      <c r="T164" s="7">
        <v>0</v>
      </c>
      <c r="U164" s="7">
        <v>0</v>
      </c>
      <c r="V164" s="3"/>
      <c r="W164" s="9">
        <v>2016</v>
      </c>
      <c r="X164" s="39" t="s">
        <v>261</v>
      </c>
      <c r="Y164" s="11"/>
    </row>
    <row r="165" spans="1:25" s="12" customFormat="1" ht="76.5">
      <c r="A165" s="2" t="s">
        <v>364</v>
      </c>
      <c r="B165" s="3" t="s">
        <v>20</v>
      </c>
      <c r="C165" s="3" t="s">
        <v>356</v>
      </c>
      <c r="D165" s="4" t="s">
        <v>357</v>
      </c>
      <c r="E165" s="4" t="s">
        <v>357</v>
      </c>
      <c r="F165" s="4" t="s">
        <v>360</v>
      </c>
      <c r="G165" s="3" t="s">
        <v>23</v>
      </c>
      <c r="H165" s="9">
        <v>100</v>
      </c>
      <c r="I165" s="3" t="s">
        <v>359</v>
      </c>
      <c r="J165" s="5" t="s">
        <v>367</v>
      </c>
      <c r="K165" s="3"/>
      <c r="L165" s="5">
        <v>1</v>
      </c>
      <c r="M165" s="3"/>
      <c r="N165" s="6"/>
      <c r="O165" s="7">
        <v>246000</v>
      </c>
      <c r="P165" s="7">
        <v>260000</v>
      </c>
      <c r="Q165" s="7">
        <v>280000</v>
      </c>
      <c r="R165" s="7"/>
      <c r="S165" s="6"/>
      <c r="T165" s="7">
        <v>0</v>
      </c>
      <c r="U165" s="7">
        <v>0</v>
      </c>
      <c r="V165" s="3"/>
      <c r="W165" s="9">
        <v>2016</v>
      </c>
      <c r="X165" s="39" t="s">
        <v>261</v>
      </c>
      <c r="Y165" s="11"/>
    </row>
    <row r="166" spans="1:25" s="12" customFormat="1" ht="77.25" thickBot="1">
      <c r="A166" s="118" t="s">
        <v>365</v>
      </c>
      <c r="B166" s="119" t="s">
        <v>20</v>
      </c>
      <c r="C166" s="119" t="s">
        <v>356</v>
      </c>
      <c r="D166" s="120" t="s">
        <v>357</v>
      </c>
      <c r="E166" s="120" t="s">
        <v>357</v>
      </c>
      <c r="F166" s="120" t="s">
        <v>360</v>
      </c>
      <c r="G166" s="119" t="s">
        <v>23</v>
      </c>
      <c r="H166" s="121">
        <v>50</v>
      </c>
      <c r="I166" s="119" t="s">
        <v>359</v>
      </c>
      <c r="J166" s="122" t="s">
        <v>368</v>
      </c>
      <c r="K166" s="119"/>
      <c r="L166" s="122">
        <v>1</v>
      </c>
      <c r="M166" s="119"/>
      <c r="N166" s="154"/>
      <c r="O166" s="155">
        <v>508640</v>
      </c>
      <c r="P166" s="124">
        <v>550000</v>
      </c>
      <c r="Q166" s="124">
        <v>600000</v>
      </c>
      <c r="R166" s="7"/>
      <c r="S166" s="123"/>
      <c r="T166" s="7">
        <v>0</v>
      </c>
      <c r="U166" s="7">
        <v>0</v>
      </c>
      <c r="V166" s="119"/>
      <c r="W166" s="121">
        <v>2016</v>
      </c>
      <c r="X166" s="39" t="s">
        <v>261</v>
      </c>
      <c r="Y166" s="11"/>
    </row>
    <row r="167" spans="1:24" s="12" customFormat="1" ht="77.25" thickBot="1">
      <c r="A167" s="2" t="s">
        <v>401</v>
      </c>
      <c r="B167" s="55" t="s">
        <v>20</v>
      </c>
      <c r="C167" s="55" t="s">
        <v>425</v>
      </c>
      <c r="D167" s="54" t="s">
        <v>426</v>
      </c>
      <c r="E167" s="54" t="s">
        <v>427</v>
      </c>
      <c r="F167" s="54" t="s">
        <v>52</v>
      </c>
      <c r="G167" s="55" t="s">
        <v>23</v>
      </c>
      <c r="H167" s="56">
        <v>0</v>
      </c>
      <c r="I167" s="55" t="s">
        <v>396</v>
      </c>
      <c r="J167" s="55" t="s">
        <v>397</v>
      </c>
      <c r="K167" s="55"/>
      <c r="L167" s="57">
        <v>1</v>
      </c>
      <c r="M167" s="55"/>
      <c r="N167" s="6"/>
      <c r="O167" s="6"/>
      <c r="P167" s="58">
        <v>1841548</v>
      </c>
      <c r="Q167" s="58">
        <v>1841548</v>
      </c>
      <c r="R167" s="7">
        <v>1841548</v>
      </c>
      <c r="S167" s="152">
        <v>0</v>
      </c>
      <c r="T167" s="152">
        <f>P167+Q167+R167</f>
        <v>5524644</v>
      </c>
      <c r="U167" s="37">
        <v>0</v>
      </c>
      <c r="V167" s="60"/>
      <c r="W167" s="56">
        <v>2017</v>
      </c>
      <c r="X167" s="6"/>
    </row>
    <row r="168" spans="1:24" s="12" customFormat="1" ht="77.25" thickBot="1">
      <c r="A168" s="2" t="s">
        <v>402</v>
      </c>
      <c r="B168" s="3" t="s">
        <v>20</v>
      </c>
      <c r="C168" s="3" t="s">
        <v>356</v>
      </c>
      <c r="D168" s="4" t="s">
        <v>357</v>
      </c>
      <c r="E168" s="4" t="s">
        <v>357</v>
      </c>
      <c r="F168" s="4" t="s">
        <v>398</v>
      </c>
      <c r="G168" s="3" t="s">
        <v>23</v>
      </c>
      <c r="H168" s="9">
        <v>100</v>
      </c>
      <c r="I168" s="3" t="s">
        <v>56</v>
      </c>
      <c r="J168" s="3" t="s">
        <v>368</v>
      </c>
      <c r="K168" s="3"/>
      <c r="L168" s="5">
        <v>1</v>
      </c>
      <c r="M168" s="3"/>
      <c r="N168" s="6"/>
      <c r="O168" s="6"/>
      <c r="P168" s="58">
        <v>2160000</v>
      </c>
      <c r="Q168" s="58">
        <f>+P168</f>
        <v>2160000</v>
      </c>
      <c r="R168" s="6"/>
      <c r="S168" s="152">
        <v>0</v>
      </c>
      <c r="T168" s="152">
        <f aca="true" t="shared" si="7" ref="T168:T173">Q168+P168</f>
        <v>4320000</v>
      </c>
      <c r="U168" s="37">
        <v>0</v>
      </c>
      <c r="V168" s="39"/>
      <c r="W168" s="56">
        <v>2017</v>
      </c>
      <c r="X168" s="6"/>
    </row>
    <row r="169" spans="1:24" s="12" customFormat="1" ht="77.25" thickBot="1">
      <c r="A169" s="118" t="s">
        <v>403</v>
      </c>
      <c r="B169" s="3" t="s">
        <v>20</v>
      </c>
      <c r="C169" s="3" t="s">
        <v>356</v>
      </c>
      <c r="D169" s="4" t="s">
        <v>357</v>
      </c>
      <c r="E169" s="4" t="s">
        <v>357</v>
      </c>
      <c r="F169" s="4" t="s">
        <v>398</v>
      </c>
      <c r="G169" s="3" t="s">
        <v>23</v>
      </c>
      <c r="H169" s="9">
        <v>100</v>
      </c>
      <c r="I169" s="3" t="s">
        <v>56</v>
      </c>
      <c r="J169" s="3" t="s">
        <v>368</v>
      </c>
      <c r="K169" s="3"/>
      <c r="L169" s="5">
        <v>1</v>
      </c>
      <c r="M169" s="3"/>
      <c r="N169" s="6"/>
      <c r="O169" s="6"/>
      <c r="P169" s="58">
        <v>2160000</v>
      </c>
      <c r="Q169" s="58">
        <v>2160000</v>
      </c>
      <c r="R169" s="6"/>
      <c r="S169" s="152">
        <v>0</v>
      </c>
      <c r="T169" s="152">
        <f t="shared" si="7"/>
        <v>4320000</v>
      </c>
      <c r="U169" s="37">
        <v>0</v>
      </c>
      <c r="V169" s="39"/>
      <c r="W169" s="56">
        <v>2017</v>
      </c>
      <c r="X169" s="6"/>
    </row>
    <row r="170" spans="1:24" s="12" customFormat="1" ht="77.25" thickBot="1">
      <c r="A170" s="2" t="s">
        <v>404</v>
      </c>
      <c r="B170" s="3" t="s">
        <v>20</v>
      </c>
      <c r="C170" s="3" t="s">
        <v>356</v>
      </c>
      <c r="D170" s="4" t="s">
        <v>357</v>
      </c>
      <c r="E170" s="4" t="s">
        <v>357</v>
      </c>
      <c r="F170" s="4" t="s">
        <v>399</v>
      </c>
      <c r="G170" s="3" t="s">
        <v>23</v>
      </c>
      <c r="H170" s="9">
        <v>100</v>
      </c>
      <c r="I170" s="3" t="s">
        <v>56</v>
      </c>
      <c r="J170" s="3" t="s">
        <v>368</v>
      </c>
      <c r="K170" s="3"/>
      <c r="L170" s="5">
        <v>1</v>
      </c>
      <c r="M170" s="3"/>
      <c r="N170" s="6"/>
      <c r="O170" s="6"/>
      <c r="P170" s="58">
        <v>2070000</v>
      </c>
      <c r="Q170" s="58">
        <v>2070000</v>
      </c>
      <c r="R170" s="6"/>
      <c r="S170" s="152">
        <v>0</v>
      </c>
      <c r="T170" s="152">
        <f t="shared" si="7"/>
        <v>4140000</v>
      </c>
      <c r="U170" s="37">
        <v>0</v>
      </c>
      <c r="V170" s="39"/>
      <c r="W170" s="56">
        <v>2017</v>
      </c>
      <c r="X170" s="6"/>
    </row>
    <row r="171" spans="1:24" s="12" customFormat="1" ht="77.25" thickBot="1">
      <c r="A171" s="2" t="s">
        <v>405</v>
      </c>
      <c r="B171" s="3" t="s">
        <v>20</v>
      </c>
      <c r="C171" s="3" t="s">
        <v>356</v>
      </c>
      <c r="D171" s="4" t="s">
        <v>357</v>
      </c>
      <c r="E171" s="4" t="s">
        <v>357</v>
      </c>
      <c r="F171" s="4" t="s">
        <v>399</v>
      </c>
      <c r="G171" s="3" t="s">
        <v>23</v>
      </c>
      <c r="H171" s="9">
        <v>100</v>
      </c>
      <c r="I171" s="3" t="s">
        <v>56</v>
      </c>
      <c r="J171" s="3" t="s">
        <v>368</v>
      </c>
      <c r="K171" s="3"/>
      <c r="L171" s="5">
        <v>1</v>
      </c>
      <c r="M171" s="3"/>
      <c r="N171" s="6"/>
      <c r="O171" s="6"/>
      <c r="P171" s="58">
        <v>2070000</v>
      </c>
      <c r="Q171" s="58">
        <v>2070000</v>
      </c>
      <c r="R171" s="6"/>
      <c r="S171" s="152">
        <v>0</v>
      </c>
      <c r="T171" s="152">
        <f t="shared" si="7"/>
        <v>4140000</v>
      </c>
      <c r="U171" s="37">
        <v>0</v>
      </c>
      <c r="V171" s="39"/>
      <c r="W171" s="56">
        <v>2017</v>
      </c>
      <c r="X171" s="6"/>
    </row>
    <row r="172" spans="1:24" s="12" customFormat="1" ht="77.25" thickBot="1">
      <c r="A172" s="118" t="s">
        <v>406</v>
      </c>
      <c r="B172" s="3" t="s">
        <v>20</v>
      </c>
      <c r="C172" s="3" t="s">
        <v>356</v>
      </c>
      <c r="D172" s="4" t="s">
        <v>357</v>
      </c>
      <c r="E172" s="4" t="s">
        <v>357</v>
      </c>
      <c r="F172" s="4" t="s">
        <v>400</v>
      </c>
      <c r="G172" s="3" t="s">
        <v>23</v>
      </c>
      <c r="H172" s="9">
        <v>100</v>
      </c>
      <c r="I172" s="3" t="s">
        <v>56</v>
      </c>
      <c r="J172" s="3" t="s">
        <v>368</v>
      </c>
      <c r="K172" s="3"/>
      <c r="L172" s="5">
        <v>1</v>
      </c>
      <c r="M172" s="3"/>
      <c r="N172" s="6"/>
      <c r="O172" s="6"/>
      <c r="P172" s="58">
        <v>1855000</v>
      </c>
      <c r="Q172" s="58">
        <v>1855000</v>
      </c>
      <c r="R172" s="6"/>
      <c r="S172" s="152">
        <v>0</v>
      </c>
      <c r="T172" s="152">
        <f t="shared" si="7"/>
        <v>3710000</v>
      </c>
      <c r="U172" s="37">
        <v>0</v>
      </c>
      <c r="V172" s="39"/>
      <c r="W172" s="56">
        <v>2017</v>
      </c>
      <c r="X172" s="6"/>
    </row>
    <row r="173" spans="1:24" s="12" customFormat="1" ht="76.5">
      <c r="A173" s="2" t="s">
        <v>407</v>
      </c>
      <c r="B173" s="3" t="s">
        <v>20</v>
      </c>
      <c r="C173" s="3" t="s">
        <v>356</v>
      </c>
      <c r="D173" s="4" t="s">
        <v>357</v>
      </c>
      <c r="E173" s="4" t="s">
        <v>357</v>
      </c>
      <c r="F173" s="4" t="s">
        <v>400</v>
      </c>
      <c r="G173" s="3" t="s">
        <v>23</v>
      </c>
      <c r="H173" s="9">
        <v>100</v>
      </c>
      <c r="I173" s="3" t="s">
        <v>56</v>
      </c>
      <c r="J173" s="3" t="s">
        <v>368</v>
      </c>
      <c r="K173" s="3"/>
      <c r="L173" s="5">
        <v>1</v>
      </c>
      <c r="M173" s="3"/>
      <c r="N173" s="6"/>
      <c r="O173" s="6"/>
      <c r="P173" s="58">
        <v>1855000</v>
      </c>
      <c r="Q173" s="58">
        <v>1855000</v>
      </c>
      <c r="R173" s="6"/>
      <c r="S173" s="152">
        <v>0</v>
      </c>
      <c r="T173" s="152">
        <f t="shared" si="7"/>
        <v>3710000</v>
      </c>
      <c r="U173" s="37">
        <v>0</v>
      </c>
      <c r="V173" s="39"/>
      <c r="W173" s="56">
        <v>2017</v>
      </c>
      <c r="X173" s="6"/>
    </row>
    <row r="174" spans="1:25" s="180" customFormat="1" ht="67.5" customHeight="1" outlineLevel="1" thickBot="1">
      <c r="A174" s="191" t="s">
        <v>419</v>
      </c>
      <c r="B174" s="192" t="s">
        <v>87</v>
      </c>
      <c r="C174" s="193" t="s">
        <v>413</v>
      </c>
      <c r="D174" s="148" t="s">
        <v>414</v>
      </c>
      <c r="E174" s="148" t="s">
        <v>414</v>
      </c>
      <c r="F174" s="148" t="s">
        <v>415</v>
      </c>
      <c r="G174" s="194" t="s">
        <v>416</v>
      </c>
      <c r="H174" s="149">
        <v>50</v>
      </c>
      <c r="I174" s="147" t="s">
        <v>417</v>
      </c>
      <c r="J174" s="194" t="s">
        <v>235</v>
      </c>
      <c r="K174" s="150" t="s">
        <v>88</v>
      </c>
      <c r="L174" s="151">
        <v>0</v>
      </c>
      <c r="M174" s="195" t="s">
        <v>418</v>
      </c>
      <c r="N174" s="196"/>
      <c r="O174" s="196"/>
      <c r="P174" s="196"/>
      <c r="Q174" s="197">
        <v>23553531</v>
      </c>
      <c r="R174" s="197">
        <v>23553531</v>
      </c>
      <c r="S174" s="197"/>
      <c r="T174" s="197">
        <f>R174+Q174</f>
        <v>47107062</v>
      </c>
      <c r="U174" s="197">
        <f>T174*1.12</f>
        <v>52759909.440000005</v>
      </c>
      <c r="V174" s="196"/>
      <c r="W174" s="193">
        <v>2018</v>
      </c>
      <c r="X174" s="196"/>
      <c r="Y174" s="146"/>
    </row>
    <row r="175" spans="1:25" s="180" customFormat="1" ht="77.25" outlineLevel="1" thickBot="1">
      <c r="A175" s="191" t="s">
        <v>420</v>
      </c>
      <c r="B175" s="198" t="s">
        <v>87</v>
      </c>
      <c r="C175" s="193" t="s">
        <v>413</v>
      </c>
      <c r="D175" s="199" t="s">
        <v>414</v>
      </c>
      <c r="E175" s="199" t="s">
        <v>414</v>
      </c>
      <c r="F175" s="199" t="s">
        <v>415</v>
      </c>
      <c r="G175" s="200" t="s">
        <v>416</v>
      </c>
      <c r="H175" s="201" t="s">
        <v>266</v>
      </c>
      <c r="I175" s="198" t="s">
        <v>417</v>
      </c>
      <c r="J175" s="200" t="s">
        <v>74</v>
      </c>
      <c r="K175" s="202" t="s">
        <v>88</v>
      </c>
      <c r="L175" s="203">
        <v>0</v>
      </c>
      <c r="M175" s="204" t="s">
        <v>418</v>
      </c>
      <c r="N175" s="205"/>
      <c r="O175" s="173"/>
      <c r="P175" s="173"/>
      <c r="Q175" s="206">
        <v>36475894</v>
      </c>
      <c r="R175" s="206">
        <v>36475894</v>
      </c>
      <c r="S175" s="206"/>
      <c r="T175" s="197">
        <f>R175+Q175</f>
        <v>72951788</v>
      </c>
      <c r="U175" s="197">
        <f>T175*1.12</f>
        <v>81706002.56</v>
      </c>
      <c r="V175" s="193"/>
      <c r="W175" s="193">
        <v>2018</v>
      </c>
      <c r="X175" s="207"/>
      <c r="Y175" s="146"/>
    </row>
    <row r="176" spans="1:24" s="12" customFormat="1" ht="13.5" thickBot="1">
      <c r="A176" s="186"/>
      <c r="B176" s="71"/>
      <c r="C176" s="71"/>
      <c r="D176" s="73"/>
      <c r="E176" s="73"/>
      <c r="F176" s="73"/>
      <c r="G176" s="71"/>
      <c r="H176" s="72"/>
      <c r="I176" s="71"/>
      <c r="J176" s="71"/>
      <c r="K176" s="71"/>
      <c r="L176" s="187"/>
      <c r="M176" s="71"/>
      <c r="N176" s="66"/>
      <c r="O176" s="66"/>
      <c r="P176" s="188"/>
      <c r="Q176" s="188"/>
      <c r="R176" s="66"/>
      <c r="S176" s="189"/>
      <c r="T176" s="189"/>
      <c r="U176" s="190"/>
      <c r="V176" s="190"/>
      <c r="W176" s="172"/>
      <c r="X176" s="66"/>
    </row>
    <row r="177" spans="1:25" s="12" customFormat="1" ht="13.5" thickBot="1">
      <c r="A177" s="242" t="s">
        <v>65</v>
      </c>
      <c r="B177" s="243"/>
      <c r="C177" s="243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156"/>
      <c r="O177" s="156"/>
      <c r="P177" s="67"/>
      <c r="Q177" s="67"/>
      <c r="R177" s="156"/>
      <c r="S177" s="67"/>
      <c r="T177" s="47">
        <f>SUM(T153:T173)</f>
        <v>396265347.63</v>
      </c>
      <c r="U177" s="153">
        <f>SUBTOTAL(9,U153:U171)</f>
        <v>410368788.06560004</v>
      </c>
      <c r="V177" s="67"/>
      <c r="W177" s="67"/>
      <c r="X177" s="157"/>
      <c r="Y177" s="11"/>
    </row>
    <row r="178" spans="1:25" s="12" customFormat="1" ht="13.5" thickBot="1">
      <c r="A178" s="136" t="s">
        <v>32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47">
        <f>T177+T150+T111</f>
        <v>28137004781.97753</v>
      </c>
      <c r="U178" s="48">
        <f>U177+U150+U111</f>
        <v>31479996954.534843</v>
      </c>
      <c r="V178" s="49"/>
      <c r="W178" s="50"/>
      <c r="X178" s="51"/>
      <c r="Y178" s="11"/>
    </row>
    <row r="179" spans="1:25" s="12" customFormat="1" ht="12.75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70"/>
      <c r="U179" s="70"/>
      <c r="V179" s="71"/>
      <c r="W179" s="72"/>
      <c r="X179" s="73"/>
      <c r="Y179" s="11"/>
    </row>
    <row r="180" spans="1:25" s="80" customFormat="1" ht="18.75">
      <c r="A180" s="74"/>
      <c r="B180" s="81"/>
      <c r="C180" s="81"/>
      <c r="D180" s="81"/>
      <c r="E180" s="81"/>
      <c r="F180" s="81"/>
      <c r="G180" s="81"/>
      <c r="H180" s="81"/>
      <c r="I180" s="81"/>
      <c r="J180" s="81"/>
      <c r="K180" s="82"/>
      <c r="L180" s="82"/>
      <c r="M180" s="82"/>
      <c r="N180" s="82"/>
      <c r="O180" s="82"/>
      <c r="P180" s="82"/>
      <c r="Q180" s="82"/>
      <c r="R180" s="82"/>
      <c r="S180" s="82"/>
      <c r="T180" s="75"/>
      <c r="U180" s="75"/>
      <c r="V180" s="76"/>
      <c r="W180" s="77"/>
      <c r="X180" s="78"/>
      <c r="Y180" s="79"/>
    </row>
    <row r="181" spans="1:25" s="84" customFormat="1" ht="18.75">
      <c r="A181" s="83" t="s">
        <v>391</v>
      </c>
      <c r="B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5"/>
    </row>
    <row r="182" spans="1:24" ht="12.75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</row>
    <row r="188" spans="1:25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7"/>
      <c r="U188" s="86"/>
      <c r="V188" s="86"/>
      <c r="W188" s="86"/>
      <c r="X188" s="86"/>
      <c r="Y188" s="86"/>
    </row>
  </sheetData>
  <sheetProtection/>
  <autoFilter ref="A152:AF175"/>
  <mergeCells count="53">
    <mergeCell ref="A151:X151"/>
    <mergeCell ref="A112:X112"/>
    <mergeCell ref="D29:D30"/>
    <mergeCell ref="A111:S111"/>
    <mergeCell ref="J29:J30"/>
    <mergeCell ref="B29:B30"/>
    <mergeCell ref="M29:M30"/>
    <mergeCell ref="C29:C30"/>
    <mergeCell ref="V29:V30"/>
    <mergeCell ref="K29:K30"/>
    <mergeCell ref="A177:C177"/>
    <mergeCell ref="A29:A30"/>
    <mergeCell ref="N31:R31"/>
    <mergeCell ref="H29:H30"/>
    <mergeCell ref="L29:L30"/>
    <mergeCell ref="A32:X32"/>
    <mergeCell ref="G29:G30"/>
    <mergeCell ref="E29:E30"/>
    <mergeCell ref="F29:F30"/>
    <mergeCell ref="I29:I30"/>
    <mergeCell ref="W29:W30"/>
    <mergeCell ref="U29:U30"/>
    <mergeCell ref="T29:T30"/>
    <mergeCell ref="Q8:X8"/>
    <mergeCell ref="Q9:X9"/>
    <mergeCell ref="Q25:X25"/>
    <mergeCell ref="Q16:X16"/>
    <mergeCell ref="Q20:X20"/>
    <mergeCell ref="Q10:X10"/>
    <mergeCell ref="Q19:X19"/>
    <mergeCell ref="Q23:X23"/>
    <mergeCell ref="Q24:X24"/>
    <mergeCell ref="Q21:X21"/>
    <mergeCell ref="Q26:X26"/>
    <mergeCell ref="Q18:X18"/>
    <mergeCell ref="Q27:X27"/>
    <mergeCell ref="S6:X6"/>
    <mergeCell ref="Q22:X22"/>
    <mergeCell ref="Q12:X12"/>
    <mergeCell ref="Q17:X17"/>
    <mergeCell ref="Q14:X14"/>
    <mergeCell ref="Q11:X11"/>
    <mergeCell ref="Q13:X13"/>
    <mergeCell ref="B2:X2"/>
    <mergeCell ref="C3:V3"/>
    <mergeCell ref="S4:X5"/>
    <mergeCell ref="Q15:X15"/>
    <mergeCell ref="Q7:X7"/>
    <mergeCell ref="A182:X182"/>
    <mergeCell ref="X29:X30"/>
    <mergeCell ref="N29:R29"/>
    <mergeCell ref="S29:S30"/>
    <mergeCell ref="A150:S150"/>
  </mergeCells>
  <hyperlinks>
    <hyperlink ref="C154" r:id="rId1" display="http://enstru.skc.kz/ru/ntru/detail/?kpved=85.59.13.05.00.00.00"/>
    <hyperlink ref="C155" r:id="rId2" display="http://enstru.skc.kz/ru/ntru/detail/?kpved=85.59.13.05.00.00.00"/>
    <hyperlink ref="C113" r:id="rId3" display="http://enstru.skc.kz/ru/ntru/detail/?kpved=43.13.10.30.15.00.00"/>
    <hyperlink ref="C114" r:id="rId4" display="http://enstru.skc.kz/ru/ntru/detail/?kpved=43.13.10.30.15.00.00"/>
    <hyperlink ref="C124" r:id="rId5" display="http://enstru.skc.kz/ru/ntru/detail/?kpved=72.19.15.10.20.10.10"/>
    <hyperlink ref="C125" r:id="rId6" display="http://enstru.skc.kz/ru/ntru/detail/?kpved=72.19.15.10.20.10.10"/>
    <hyperlink ref="C33" r:id="rId7" display="http://enstru.skc.kz/ru/ntru/detail/?kpved=20.15.33.00.00.00.00.60.1"/>
    <hyperlink ref="C62" r:id="rId8" display="http://enstru.skc.kz/ru/ntru/detail/?kpved=27.32.13.00.02.01.27.22.3"/>
    <hyperlink ref="C63" r:id="rId9" display="http://enstru.skc.kz/ru/ntru/detail/?kpved=27.32.13.00.02.01.27.29.3"/>
    <hyperlink ref="C64" r:id="rId10" display="http://enstru.skc.kz/ru/ntru/detail/?kpved=27.32.13.00.02.01.27.23.1"/>
    <hyperlink ref="C66" r:id="rId11" display="http://enstru.skc.kz/ru/ntru/detail/?kpved=27.32.13.00.02.01.27.24.3"/>
    <hyperlink ref="C67" r:id="rId12" display="http://enstru.skc.kz/ru/ntru/detail/?kpved=27.32.13.00.02.01.27.19.1"/>
    <hyperlink ref="C69" r:id="rId13" display="http://enstru.skc.kz/ru/ntru/detail/?kpved=27.32.13.00.02.01.27.20.3"/>
    <hyperlink ref="C70" r:id="rId14" display="http://enstru.skc.kz/ru/ntru/detail/?kpved=27.32.13.00.02.01.27.27.3"/>
    <hyperlink ref="C73" r:id="rId15" display="http://enstru.skc.kz/ru/ntru/detail/?kpved=27.32.13.00.02.01.50.03.1"/>
    <hyperlink ref="C74" r:id="rId16" display="http://enstru.skc.kz/ru/ntru/detail/?kpved=27.32.13.00.02.01.37.08.1"/>
    <hyperlink ref="C78" r:id="rId17" display="http://enstru.skc.kz/ru/ntru/detail/?kpved=27.32.13.00.02.01.37.10.1"/>
    <hyperlink ref="C80" r:id="rId18" display="http://enstru.skc.kz/ru/ntru/detail/?kpved=27.32.13.00.02.01.37.22.1"/>
    <hyperlink ref="C82" r:id="rId19" display="http://enstru.skc.kz/ru/ntru/detail/?kpved=27.32.13.00.02.01.37.15.1"/>
    <hyperlink ref="C102" r:id="rId20" display="http://enstru.skc.kz/ru/ntru/detail/?kpved=27.32.11.00.00.06.01.43.1"/>
    <hyperlink ref="C104" r:id="rId21" display="http://enstru.skc.kz/ru/ntru/detail/?kpved=27.32.13.00.01.03.15.00.1"/>
    <hyperlink ref="C106" r:id="rId22" display="http://enstru.skc.kz/ru/ntru/detail/?kpved=22.21.29.00.00.50.20.10.2"/>
    <hyperlink ref="C90" r:id="rId23" display="http://enstru.skc.kz/ru/ntru/detail/?kpved=27.32.13.00.02.01.27.00.1"/>
    <hyperlink ref="C127" r:id="rId24" display="http://enstru.skc.kz/ru/ntru/detail/?kpved=96.09.19.90.21.00.00"/>
    <hyperlink ref="C128" r:id="rId25" display="http://enstru.skc.kz/ru/ntru/detail/?kpved=96.09.19.90.21.00.00"/>
    <hyperlink ref="C140" r:id="rId26" display="http://enstru.skc.kz/ru/ntru/detail/?kpved=43.13.10.30.15.00.00"/>
    <hyperlink ref="C142" r:id="rId27" display="http://enstru.skc.kz/ru/ntru/detail/?kpved=72.19.15.10.20.10.10"/>
    <hyperlink ref="C126" r:id="rId28" display="http://enstru.skc.kz/ru/ntru/detail/?kpved=72.19.15.10.20.10.10"/>
    <hyperlink ref="C65" r:id="rId29" display="http://enstru.skc.kz/ru/ntru/detail/?kpved=27.32.13.00.02.01.27.23.1"/>
    <hyperlink ref="C68" r:id="rId30" display="http://enstru.skc.kz/ru/ntru/detail/?kpved=27.32.13.00.02.01.27.19.1"/>
    <hyperlink ref="C75" r:id="rId31" display="http://enstru.skc.kz/ru/ntru/detail/?kpved=27.32.13.00.02.01.37.08.1"/>
    <hyperlink ref="C79" r:id="rId32" display="http://enstru.skc.kz/ru/ntru/detail/?kpved=27.32.13.00.02.01.37.10.1"/>
    <hyperlink ref="C81" r:id="rId33" display="http://enstru.skc.kz/ru/ntru/detail/?kpved=27.32.13.00.02.01.37.22.1"/>
    <hyperlink ref="C83" r:id="rId34" display="http://enstru.skc.kz/ru/ntru/detail/?kpved=27.32.13.00.02.01.37.15.1"/>
    <hyperlink ref="C85" r:id="rId35" display="http://enstru.skc.kz/ru/ntru/detail/?kpved=27.32.13.00.02.03.05.01.1"/>
    <hyperlink ref="C91" r:id="rId36" display="http://enstru.skc.kz/ru/ntru/detail/?kpved=27.32.13.00.02.01.27.00.1"/>
    <hyperlink ref="C103" r:id="rId37" display="http://enstru.skc.kz/ru/ntru/detail/?kpved=27.32.11.00.00.06.01.43.1"/>
    <hyperlink ref="C105" r:id="rId38" display="http://enstru.skc.kz/ru/ntru/detail/?kpved=27.32.13.00.01.03.15.00.1"/>
    <hyperlink ref="C107" r:id="rId39" display="http://enstru.skc.kz/ru/ntru/detail/?kpved=22.21.29.00.00.50.20.10.2"/>
    <hyperlink ref="C143" r:id="rId40" display="http://enstru.skc.kz/ru/ntru/detail/?kpved=72.19.15.10.20.10.10"/>
    <hyperlink ref="C121" r:id="rId41" display="http://enstru.skc.kz/ru/ntru/detail/?kpved=43.13.10.30.15.00.00"/>
    <hyperlink ref="C50" r:id="rId42" display="http://enstru.skc.kz/ru/ntru/detail/?kpved=20.13.25.00.00.10.00.25.1"/>
    <hyperlink ref="C34" r:id="rId43" display="http://enstru.skc.kz/ru/ntru/detail/?kpved=20.15.33.00.00.00.00.60.1"/>
    <hyperlink ref="C51" r:id="rId44" display="http://enstru.skc.kz/ru/ntru/detail/?kpved=20.13.25.00.00.10.00.25.1"/>
    <hyperlink ref="C122" r:id="rId45" display="http://enstru.skc.kz/ru/ntru/detail/?kpved=43.13.10.30.15.00.00"/>
    <hyperlink ref="C123" r:id="rId46" display="http://enstru.skc.kz/ru/ntru/detail/?kpved=43.13.10.30.15.00.00"/>
  </hyperlinks>
  <printOptions/>
  <pageMargins left="0.7" right="0.7" top="0.75" bottom="0.75" header="0.3" footer="0.3"/>
  <pageSetup fitToHeight="0" fitToWidth="1" horizontalDpi="600" verticalDpi="600" orientation="landscape" paperSize="9" scale="38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Lesken H. Umarov</dc:creator>
  <cp:keywords/>
  <dc:description/>
  <cp:lastModifiedBy>Едрисов Алмас</cp:lastModifiedBy>
  <cp:lastPrinted>2016-10-12T05:17:01Z</cp:lastPrinted>
  <dcterms:created xsi:type="dcterms:W3CDTF">2014-02-21T02:12:28Z</dcterms:created>
  <dcterms:modified xsi:type="dcterms:W3CDTF">2018-01-18T10:36:29Z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